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4955" windowHeight="7800" tabRatio="898" activeTab="0"/>
  </bookViews>
  <sheets>
    <sheet name="START- OG HOVEDSIDE" sheetId="1" r:id="rId1"/>
    <sheet name="Dysemålinger" sheetId="2" r:id="rId2"/>
    <sheet name="Omregning hastighet" sheetId="3" r:id="rId3"/>
    <sheet name="Kjørehastiget" sheetId="4" r:id="rId4"/>
    <sheet name="Automatisk kjørehast.diagram" sheetId="5" r:id="rId5"/>
    <sheet name="Rask etterkontroll" sheetId="6" r:id="rId6"/>
  </sheets>
  <definedNames/>
  <calcPr fullCalcOnLoad="1"/>
</workbook>
</file>

<file path=xl/sharedStrings.xml><?xml version="1.0" encoding="utf-8"?>
<sst xmlns="http://schemas.openxmlformats.org/spreadsheetml/2006/main" count="136" uniqueCount="112">
  <si>
    <t>DIGITAL SJEKKLISTE - ÅKERSPRØYTE</t>
  </si>
  <si>
    <t>TAST INN VERDIER I GULE FELT, UTREGNINGER SKJER I GRØNT FELT OG ER LÅST!</t>
  </si>
  <si>
    <t>(fyll inn i de gule feltene, de grønne utregnes automatisk)</t>
  </si>
  <si>
    <r>
      <t>1. Velg væskemengde i liter pr daa</t>
    </r>
    <r>
      <rPr>
        <sz val="10"/>
        <rFont val="Arial"/>
        <family val="0"/>
      </rPr>
      <t xml:space="preserve"> (helst tall som er delelige med tankstørrelsen (10 - 12,5 - 15 -17,5 - 20 - 22,5 - 25 etc.)</t>
    </r>
  </si>
  <si>
    <t>liter/daa</t>
  </si>
  <si>
    <t>2. Mål dysekapasitet i liter pr min for hver enkeltdyse</t>
  </si>
  <si>
    <t>liter/min og dyse.      Gjelder dysetype</t>
  </si>
  <si>
    <t>ved</t>
  </si>
  <si>
    <t>bar</t>
  </si>
  <si>
    <t>3. Nøyaktig kjørehastighet blir da:</t>
  </si>
  <si>
    <t>km/h  (km/time)</t>
  </si>
  <si>
    <t>4. Kontroller kjørehastigheten</t>
  </si>
  <si>
    <t>Tidsmålingene over 100 meter er anbefalt utført ved 2000 rpm</t>
  </si>
  <si>
    <t>(2000 rpm anbefales, se papirutgave)</t>
  </si>
  <si>
    <t xml:space="preserve">Mål tid i sekunder over 100 meter ved ulike gir og fyll inn data i tabellen </t>
  </si>
  <si>
    <t>Gir</t>
  </si>
  <si>
    <t>Traktor</t>
  </si>
  <si>
    <r>
      <t>Motorturtall</t>
    </r>
    <r>
      <rPr>
        <b/>
        <vertAlign val="superscript"/>
        <sz val="8"/>
        <rFont val="Arial"/>
        <family val="2"/>
      </rPr>
      <t xml:space="preserve"> 1)</t>
    </r>
  </si>
  <si>
    <t>Måling 1</t>
  </si>
  <si>
    <t>Måling 2</t>
  </si>
  <si>
    <t>Gjennomsnitt</t>
  </si>
  <si>
    <t>Dekktype</t>
  </si>
  <si>
    <t>Lufttrykk</t>
  </si>
  <si>
    <t>Utført dato</t>
  </si>
  <si>
    <t>1) Motorturtall lik 2000 rpm anbefales i papirutgaven av sjekklista og også her.</t>
  </si>
  <si>
    <t>Velg et gir med et motorturtall som gir tilnærmet 540 rpm på krafttuttaket (400-600 rpm), se instruksjonsbok for traktor</t>
  </si>
  <si>
    <t>RASK ETTERKONTROLL</t>
  </si>
  <si>
    <t>1. Fyll opp med reint vann helt opp i påfyllingshalsen av tanken.</t>
  </si>
  <si>
    <t>2. Sprøyt ut med ønsket innstilling den tid det tar å kjøre 100 meter ved ønsket hastighet, se "Omregning hastighet" i eget ark.</t>
  </si>
  <si>
    <r>
      <t xml:space="preserve">3. Etterfyll med reint vann og sjekk at omtrentelig væskemengde i liter/daa stemmer med ønsket verdi. Ved avvik over 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 xml:space="preserve"> 5% skal ny måling utføres.</t>
    </r>
  </si>
  <si>
    <t>Kontrollen tar kun 10 min og her måles alle dysene.</t>
  </si>
  <si>
    <t>FINNE KJØREHASTIGHET</t>
  </si>
  <si>
    <t>VÆSKEMENGDE I LITER/DAA</t>
  </si>
  <si>
    <t>Gitt væskemengde i liter/daa</t>
  </si>
  <si>
    <t>Gitt kapasitet i liter/min og dyse</t>
  </si>
  <si>
    <t>Kjørehastighet i km/h blir</t>
  </si>
  <si>
    <t>FINNE DYSEKAPASITET I LITER/MIN OG DYSE</t>
  </si>
  <si>
    <t>Gitt kjørehastighet i km/h</t>
  </si>
  <si>
    <t>Dysekapasitet i liter/min og dyse blir</t>
  </si>
  <si>
    <t>FINNE VÆSKEMENGDE I LITER/DAA</t>
  </si>
  <si>
    <t>Gitt væskemengde i liter/min og dyse</t>
  </si>
  <si>
    <t>Væskemengde i liter/daa blir</t>
  </si>
  <si>
    <t xml:space="preserve">Kjenner du dysekapasitet og trykk, </t>
  </si>
  <si>
    <t>kan ny dysekapasitet regnes ut ved nytt trykk, se nedenfor:</t>
  </si>
  <si>
    <t xml:space="preserve">Hvis dysekapasiteten er målt </t>
  </si>
  <si>
    <t>bar          lik</t>
  </si>
  <si>
    <t>liter/min og dyse</t>
  </si>
  <si>
    <t>….så er dysekapasiteten for samme dyse</t>
  </si>
  <si>
    <t>….så må arbeidstrykket for samme dyse</t>
  </si>
  <si>
    <t>liter/min være</t>
  </si>
  <si>
    <t>Omregning mellom tid pr 100 meter og km/h</t>
  </si>
  <si>
    <t>km/h =</t>
  </si>
  <si>
    <t>360/t</t>
  </si>
  <si>
    <t>der t er tid i sekunder over 100 meter</t>
  </si>
  <si>
    <t>T i d    i    s e k u n d e r    p e r     1 0 0   m e t e r</t>
  </si>
  <si>
    <t>K j ø r e h a s t i g h e t    i     k m / h    ( k m  / t i m e )</t>
  </si>
  <si>
    <t>Ønsker du andre verdier kan du selv regne det ut nedenfor:</t>
  </si>
  <si>
    <t>Tid i sekund over 100 m</t>
  </si>
  <si>
    <t>s</t>
  </si>
  <si>
    <t>gir kjørehastighet lik</t>
  </si>
  <si>
    <t>km/h</t>
  </si>
  <si>
    <t>Kjørehastighet i km/h</t>
  </si>
  <si>
    <t>gir tid i s over 100 m lik</t>
  </si>
  <si>
    <t xml:space="preserve">dysetype </t>
  </si>
  <si>
    <t>trykk</t>
  </si>
  <si>
    <t>i bar</t>
  </si>
  <si>
    <t>utført dato</t>
  </si>
  <si>
    <t>arbeidsbredde i meter</t>
  </si>
  <si>
    <t>antall dyser</t>
  </si>
  <si>
    <t>Gamle dyser</t>
  </si>
  <si>
    <t>Dysenummer (sett fra venstre i kjøreretning)</t>
  </si>
  <si>
    <t>Gjennomsnitt utregnes uavhengig av antall målte dyser, men vi anbefaler at du sjekker alle dyser</t>
  </si>
  <si>
    <t>Gjennomsn. dysekapasitet</t>
  </si>
  <si>
    <t>i liter/min og dyse</t>
  </si>
  <si>
    <t>Avvik fra snitt</t>
  </si>
  <si>
    <t>+</t>
  </si>
  <si>
    <t>Dyser skiftes/ sjekkes der forskjell mellom den enkelte dyse og gjennomsnitt er over 5% (eller 8% for eldre sprøyter).</t>
  </si>
  <si>
    <t>Skiftes dyser, må nye målinger utføres!</t>
  </si>
  <si>
    <t>Måling av dyseslitasje</t>
  </si>
  <si>
    <t>Tabellen gjelder kun innføring av måling av NYE dyser!</t>
  </si>
  <si>
    <t>Mål for minst 5 ulike dyser!</t>
  </si>
  <si>
    <t>Nye dyser</t>
  </si>
  <si>
    <t>Gjennomsnitt dyseskapasitet</t>
  </si>
  <si>
    <t>Dyseslitasje &lt; 10%</t>
  </si>
  <si>
    <t>Dyser skiftes/ sjekkes der dyseslitasjen er over 10%</t>
  </si>
  <si>
    <t>Etter at skjemaet er innfylt, lagres det på egen harddisk. Ved å hente inn et nytt skjema, kan du måle for andre dysetyper.</t>
  </si>
  <si>
    <t>Kjørehastighet</t>
  </si>
  <si>
    <t>FYLL INN i GULE FELT !</t>
  </si>
  <si>
    <t>Fyll inn data i tabellen "Dysemålinger" i eget ark, se menylinje nederst!</t>
  </si>
  <si>
    <t>….gjennomsnittlig kapasitet for videre bruk overføres automatisk i den grønne rubrikken i neste linje</t>
  </si>
  <si>
    <r>
      <t>Automatisk diagram over kjørehastighet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(kan også brukes til andre formål)</t>
    </r>
  </si>
  <si>
    <t>Girnivå i graf</t>
  </si>
  <si>
    <t>langsomt gir</t>
  </si>
  <si>
    <t>middels  gir</t>
  </si>
  <si>
    <t>hurtig  gir</t>
  </si>
  <si>
    <r>
      <t>DYSEDATA måling av ensartethet</t>
    </r>
    <r>
      <rPr>
        <b/>
        <sz val="10"/>
        <rFont val="Arial"/>
        <family val="2"/>
      </rPr>
      <t>, fyll ut (I DE GULE FELTENE). Bruk en tabell for hver dysetype</t>
    </r>
  </si>
  <si>
    <r>
      <t xml:space="preserve">Over 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5% (rødt)</t>
    </r>
  </si>
  <si>
    <r>
      <t xml:space="preserve">Over 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 xml:space="preserve"> 8</t>
    </r>
    <r>
      <rPr>
        <sz val="10"/>
        <rFont val="Arial"/>
        <family val="0"/>
      </rPr>
      <t>% (blått)</t>
    </r>
  </si>
  <si>
    <t>Merknader og notater</t>
  </si>
  <si>
    <t>NOTATER</t>
  </si>
  <si>
    <t>PÅFØR GIRET MANUELT INN I KJØREHASTIGHETSDIAGRAMMET, SLIK AT DET IKKE KAN FOREVEKSLES MED ANDRE GIR !</t>
  </si>
  <si>
    <t>DETTE GJELDER ALLE SIDENE (se menylinjen nederst)</t>
  </si>
  <si>
    <t>I diagrammet kommer automatisk betegnelse: "langsomt gir", "middels gir" og "hurtig gir" i tråd med girvalget i tabellen ovenfor!</t>
  </si>
  <si>
    <r>
      <t xml:space="preserve">EVNT. TALL I GULE RUTER ER EKSEMPLER SOM </t>
    </r>
    <r>
      <rPr>
        <b/>
        <u val="single"/>
        <sz val="10"/>
        <color indexed="12"/>
        <rFont val="Arial"/>
        <family val="2"/>
      </rPr>
      <t>MÅ OVERSKRIVES!</t>
    </r>
    <r>
      <rPr>
        <b/>
        <sz val="10"/>
        <color indexed="12"/>
        <rFont val="Arial"/>
        <family val="2"/>
      </rPr>
      <t>!</t>
    </r>
  </si>
  <si>
    <t xml:space="preserve">Innfør data for kapasitet i liter/min for nye dyser av SAMME STØRRELSE ved SAMME TRYKK som for gamle dyser overfor </t>
  </si>
  <si>
    <t xml:space="preserve">Utskriftstips: </t>
  </si>
  <si>
    <t xml:space="preserve">For å slippe å skrive ut flere blanke sider, gå på "fil-menyen", "skriv ut", merk av "fra side 1 til side 1" og trykk "OK" </t>
  </si>
  <si>
    <t xml:space="preserve">For å slippe å skrive ut flere blanke sider hvis du har fylt inn data for 24 dyser eller mindre, gå på "fil-menyen", "skriv ut", merk av "fra side 1 til side 1" og tykk "OK" </t>
  </si>
  <si>
    <t>(endringer i dråpestørrelse, avdrift) !</t>
  </si>
  <si>
    <t xml:space="preserve">Vær forsiktig med store endringer i arbeidstrykket </t>
  </si>
  <si>
    <r>
      <t xml:space="preserve">KJØREHASTIGHET I KM/TIME </t>
    </r>
    <r>
      <rPr>
        <sz val="12"/>
        <rFont val="Arial"/>
        <family val="2"/>
      </rPr>
      <t>(INNE I TABELLEN)</t>
    </r>
  </si>
  <si>
    <t>iso 03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</si>
</sst>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00"/>
  </numFmts>
  <fonts count="29">
    <font>
      <sz val="10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8.5"/>
      <name val="Arial"/>
      <family val="0"/>
    </font>
    <font>
      <b/>
      <sz val="8.5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.5"/>
      <color indexed="9"/>
      <name val="Arial"/>
      <family val="2"/>
    </font>
    <font>
      <b/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6" fillId="0" borderId="0" xfId="0" applyFont="1" applyAlignment="1">
      <alignment/>
    </xf>
    <xf numFmtId="2" fontId="0" fillId="2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2" fontId="9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centerContinuous"/>
    </xf>
    <xf numFmtId="2" fontId="9" fillId="0" borderId="0" xfId="0" applyNumberFormat="1" applyFont="1" applyAlignment="1">
      <alignment horizontal="centerContinuous" vertical="top"/>
    </xf>
    <xf numFmtId="0" fontId="9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12" fillId="0" borderId="0" xfId="19" applyFont="1" applyAlignment="1">
      <alignment horizontal="center"/>
      <protection/>
    </xf>
    <xf numFmtId="0" fontId="4" fillId="0" borderId="0" xfId="0" applyFont="1" applyAlignment="1">
      <alignment horizontal="right"/>
    </xf>
    <xf numFmtId="0" fontId="5" fillId="0" borderId="0" xfId="19" applyFont="1" applyAlignment="1">
      <alignment horizontal="center"/>
      <protection/>
    </xf>
    <xf numFmtId="0" fontId="4" fillId="0" borderId="1" xfId="19" applyFont="1" applyBorder="1" applyAlignment="1">
      <alignment horizontal="center"/>
      <protection/>
    </xf>
    <xf numFmtId="0" fontId="4" fillId="0" borderId="2" xfId="19" applyFont="1" applyBorder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167" fontId="0" fillId="0" borderId="0" xfId="19" applyNumberFormat="1" applyFont="1" applyAlignment="1">
      <alignment horizontal="center"/>
      <protection/>
    </xf>
    <xf numFmtId="0" fontId="12" fillId="0" borderId="3" xfId="19" applyFont="1" applyBorder="1" applyAlignment="1">
      <alignment horizontal="centerContinuous"/>
      <protection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5" fillId="0" borderId="10" xfId="19" applyFont="1" applyBorder="1" applyAlignment="1">
      <alignment horizontal="centerContinuous"/>
      <protection/>
    </xf>
    <xf numFmtId="0" fontId="5" fillId="0" borderId="5" xfId="19" applyFont="1" applyBorder="1" applyAlignment="1">
      <alignment horizontal="centerContinuous"/>
      <protection/>
    </xf>
    <xf numFmtId="0" fontId="1" fillId="0" borderId="11" xfId="19" applyBorder="1" applyAlignment="1">
      <alignment horizontal="centerContinuous"/>
      <protection/>
    </xf>
    <xf numFmtId="0" fontId="1" fillId="0" borderId="12" xfId="19" applyBorder="1" applyAlignment="1">
      <alignment horizontal="centerContinuous"/>
      <protection/>
    </xf>
    <xf numFmtId="0" fontId="1" fillId="0" borderId="13" xfId="19" applyBorder="1" applyAlignment="1">
      <alignment horizontal="centerContinuous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7" fontId="0" fillId="2" borderId="19" xfId="0" applyNumberFormat="1" applyFill="1" applyBorder="1" applyAlignment="1">
      <alignment horizontal="center"/>
    </xf>
    <xf numFmtId="0" fontId="14" fillId="0" borderId="0" xfId="0" applyFont="1" applyAlignment="1">
      <alignment/>
    </xf>
    <xf numFmtId="0" fontId="6" fillId="3" borderId="0" xfId="0" applyFont="1" applyFill="1" applyAlignment="1">
      <alignment horizontal="right"/>
    </xf>
    <xf numFmtId="0" fontId="9" fillId="2" borderId="20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9" fillId="2" borderId="22" xfId="0" applyFont="1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2" fontId="4" fillId="2" borderId="25" xfId="0" applyNumberFormat="1" applyFont="1" applyFill="1" applyBorder="1" applyAlignment="1">
      <alignment/>
    </xf>
    <xf numFmtId="2" fontId="9" fillId="2" borderId="18" xfId="0" applyNumberFormat="1" applyFont="1" applyFill="1" applyBorder="1" applyAlignment="1">
      <alignment/>
    </xf>
    <xf numFmtId="0" fontId="0" fillId="2" borderId="26" xfId="0" applyFill="1" applyBorder="1" applyAlignment="1">
      <alignment/>
    </xf>
    <xf numFmtId="0" fontId="11" fillId="2" borderId="27" xfId="0" applyFont="1" applyFill="1" applyBorder="1" applyAlignment="1" quotePrefix="1">
      <alignment/>
    </xf>
    <xf numFmtId="2" fontId="0" fillId="2" borderId="25" xfId="0" applyNumberFormat="1" applyFill="1" applyBorder="1" applyAlignment="1">
      <alignment/>
    </xf>
    <xf numFmtId="0" fontId="0" fillId="2" borderId="28" xfId="0" applyFill="1" applyBorder="1" applyAlignment="1">
      <alignment/>
    </xf>
    <xf numFmtId="0" fontId="11" fillId="2" borderId="3" xfId="0" applyFont="1" applyFill="1" applyBorder="1" applyAlignment="1" quotePrefix="1">
      <alignment/>
    </xf>
    <xf numFmtId="2" fontId="0" fillId="2" borderId="2" xfId="0" applyNumberFormat="1" applyFill="1" applyBorder="1" applyAlignment="1">
      <alignment/>
    </xf>
    <xf numFmtId="0" fontId="16" fillId="0" borderId="0" xfId="0" applyFont="1" applyAlignment="1">
      <alignment/>
    </xf>
    <xf numFmtId="0" fontId="0" fillId="0" borderId="29" xfId="0" applyBorder="1" applyAlignment="1">
      <alignment horizontal="center"/>
    </xf>
    <xf numFmtId="2" fontId="0" fillId="2" borderId="18" xfId="0" applyNumberFormat="1" applyFill="1" applyBorder="1" applyAlignment="1">
      <alignment/>
    </xf>
    <xf numFmtId="2" fontId="6" fillId="2" borderId="18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4" fillId="0" borderId="3" xfId="0" applyFont="1" applyBorder="1" applyAlignment="1">
      <alignment horizontal="centerContinuous"/>
    </xf>
    <xf numFmtId="0" fontId="9" fillId="2" borderId="30" xfId="0" applyFont="1" applyFill="1" applyBorder="1" applyAlignment="1">
      <alignment horizontal="centerContinuous"/>
    </xf>
    <xf numFmtId="0" fontId="9" fillId="2" borderId="31" xfId="0" applyFont="1" applyFill="1" applyBorder="1" applyAlignment="1">
      <alignment horizontal="centerContinuous"/>
    </xf>
    <xf numFmtId="0" fontId="4" fillId="2" borderId="30" xfId="0" applyFont="1" applyFill="1" applyBorder="1" applyAlignment="1">
      <alignment horizontal="right"/>
    </xf>
    <xf numFmtId="0" fontId="4" fillId="2" borderId="32" xfId="0" applyFont="1" applyFill="1" applyBorder="1" applyAlignment="1">
      <alignment horizontal="right"/>
    </xf>
    <xf numFmtId="0" fontId="4" fillId="2" borderId="33" xfId="0" applyFont="1" applyFill="1" applyBorder="1" applyAlignment="1">
      <alignment horizontal="right"/>
    </xf>
    <xf numFmtId="0" fontId="14" fillId="0" borderId="27" xfId="0" applyFont="1" applyBorder="1" applyAlignment="1">
      <alignment horizontal="centerContinuous"/>
    </xf>
    <xf numFmtId="0" fontId="9" fillId="2" borderId="34" xfId="0" applyFont="1" applyFill="1" applyBorder="1" applyAlignment="1">
      <alignment horizontal="centerContinuous"/>
    </xf>
    <xf numFmtId="0" fontId="9" fillId="2" borderId="32" xfId="0" applyFont="1" applyFill="1" applyBorder="1" applyAlignment="1">
      <alignment horizontal="centerContinuous"/>
    </xf>
    <xf numFmtId="0" fontId="0" fillId="2" borderId="34" xfId="0" applyFont="1" applyFill="1" applyBorder="1" applyAlignment="1">
      <alignment horizontal="centerContinuous"/>
    </xf>
    <xf numFmtId="0" fontId="0" fillId="2" borderId="31" xfId="0" applyFont="1" applyFill="1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68" fontId="0" fillId="0" borderId="0" xfId="0" applyNumberFormat="1" applyAlignment="1" applyProtection="1">
      <alignment/>
      <protection hidden="1"/>
    </xf>
    <xf numFmtId="0" fontId="0" fillId="0" borderId="0" xfId="0" applyFill="1" applyAlignment="1">
      <alignment/>
    </xf>
    <xf numFmtId="0" fontId="0" fillId="4" borderId="0" xfId="0" applyFill="1" applyAlignment="1" applyProtection="1">
      <alignment/>
      <protection locked="0"/>
    </xf>
    <xf numFmtId="167" fontId="0" fillId="5" borderId="35" xfId="0" applyNumberFormat="1" applyFill="1" applyBorder="1" applyAlignment="1">
      <alignment horizontal="center"/>
    </xf>
    <xf numFmtId="167" fontId="0" fillId="5" borderId="36" xfId="0" applyNumberFormat="1" applyFill="1" applyBorder="1" applyAlignment="1">
      <alignment horizontal="center"/>
    </xf>
    <xf numFmtId="0" fontId="0" fillId="5" borderId="37" xfId="0" applyFill="1" applyBorder="1" applyAlignment="1">
      <alignment/>
    </xf>
    <xf numFmtId="0" fontId="0" fillId="5" borderId="27" xfId="0" applyFill="1" applyBorder="1" applyAlignment="1">
      <alignment/>
    </xf>
    <xf numFmtId="0" fontId="4" fillId="5" borderId="27" xfId="0" applyFont="1" applyFill="1" applyBorder="1" applyAlignment="1">
      <alignment/>
    </xf>
    <xf numFmtId="0" fontId="0" fillId="5" borderId="18" xfId="0" applyFill="1" applyBorder="1" applyAlignment="1">
      <alignment/>
    </xf>
    <xf numFmtId="0" fontId="0" fillId="4" borderId="19" xfId="0" applyFill="1" applyBorder="1" applyAlignment="1" applyProtection="1">
      <alignment horizontal="center"/>
      <protection locked="0"/>
    </xf>
    <xf numFmtId="2" fontId="0" fillId="4" borderId="18" xfId="0" applyNumberFormat="1" applyFill="1" applyBorder="1" applyAlignment="1" applyProtection="1">
      <alignment/>
      <protection locked="0"/>
    </xf>
    <xf numFmtId="2" fontId="0" fillId="4" borderId="25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7" fontId="4" fillId="6" borderId="0" xfId="0" applyNumberFormat="1" applyFont="1" applyFill="1" applyAlignment="1" applyProtection="1">
      <alignment/>
      <protection/>
    </xf>
    <xf numFmtId="0" fontId="9" fillId="4" borderId="0" xfId="0" applyFont="1" applyFill="1" applyAlignment="1" applyProtection="1">
      <alignment/>
      <protection locked="0"/>
    </xf>
    <xf numFmtId="1" fontId="9" fillId="4" borderId="0" xfId="0" applyNumberFormat="1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Font="1" applyAlignment="1" quotePrefix="1">
      <alignment/>
    </xf>
    <xf numFmtId="0" fontId="12" fillId="0" borderId="0" xfId="0" applyFont="1" applyAlignment="1" applyProtection="1">
      <alignment/>
      <protection/>
    </xf>
    <xf numFmtId="168" fontId="1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 hidden="1"/>
    </xf>
    <xf numFmtId="168" fontId="22" fillId="0" borderId="0" xfId="0" applyNumberFormat="1" applyFont="1" applyAlignment="1" applyProtection="1">
      <alignment/>
      <protection hidden="1"/>
    </xf>
    <xf numFmtId="2" fontId="22" fillId="0" borderId="0" xfId="0" applyNumberFormat="1" applyFont="1" applyAlignment="1" applyProtection="1">
      <alignment/>
      <protection hidden="1"/>
    </xf>
    <xf numFmtId="1" fontId="22" fillId="0" borderId="0" xfId="0" applyNumberFormat="1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2" fontId="23" fillId="0" borderId="0" xfId="0" applyNumberFormat="1" applyFont="1" applyAlignment="1" applyProtection="1">
      <alignment/>
      <protection hidden="1"/>
    </xf>
    <xf numFmtId="0" fontId="0" fillId="0" borderId="0" xfId="0" applyBorder="1" applyAlignment="1" applyProtection="1">
      <alignment/>
      <protection/>
    </xf>
    <xf numFmtId="0" fontId="9" fillId="4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>
      <alignment horizontal="right"/>
    </xf>
    <xf numFmtId="1" fontId="22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7" borderId="0" xfId="0" applyFont="1" applyFill="1" applyAlignment="1">
      <alignment/>
    </xf>
    <xf numFmtId="2" fontId="14" fillId="7" borderId="0" xfId="0" applyNumberFormat="1" applyFont="1" applyFill="1" applyAlignment="1">
      <alignment horizontal="right"/>
    </xf>
    <xf numFmtId="0" fontId="14" fillId="8" borderId="0" xfId="0" applyFont="1" applyFill="1" applyAlignment="1">
      <alignment/>
    </xf>
    <xf numFmtId="0" fontId="14" fillId="8" borderId="0" xfId="0" applyNumberFormat="1" applyFont="1" applyFill="1" applyAlignment="1">
      <alignment/>
    </xf>
    <xf numFmtId="0" fontId="4" fillId="8" borderId="0" xfId="0" applyFont="1" applyFill="1" applyAlignment="1">
      <alignment/>
    </xf>
    <xf numFmtId="0" fontId="0" fillId="7" borderId="0" xfId="0" applyFill="1" applyAlignment="1">
      <alignment/>
    </xf>
    <xf numFmtId="2" fontId="0" fillId="7" borderId="0" xfId="0" applyNumberFormat="1" applyFill="1" applyAlignment="1">
      <alignment/>
    </xf>
    <xf numFmtId="167" fontId="0" fillId="2" borderId="0" xfId="0" applyNumberFormat="1" applyFill="1" applyAlignment="1">
      <alignment/>
    </xf>
    <xf numFmtId="2" fontId="0" fillId="7" borderId="0" xfId="0" applyNumberFormat="1" applyFill="1" applyAlignment="1" applyProtection="1">
      <alignment/>
      <protection locked="0"/>
    </xf>
    <xf numFmtId="0" fontId="0" fillId="2" borderId="0" xfId="0" applyFont="1" applyFill="1" applyBorder="1" applyAlignment="1">
      <alignment horizontal="centerContinuous"/>
    </xf>
    <xf numFmtId="2" fontId="0" fillId="2" borderId="0" xfId="0" applyNumberFormat="1" applyFill="1" applyBorder="1" applyAlignment="1">
      <alignment/>
    </xf>
    <xf numFmtId="2" fontId="15" fillId="2" borderId="0" xfId="0" applyNumberFormat="1" applyFont="1" applyFill="1" applyBorder="1" applyAlignment="1">
      <alignment/>
    </xf>
    <xf numFmtId="0" fontId="0" fillId="2" borderId="0" xfId="0" applyNumberFormat="1" applyFill="1" applyAlignment="1">
      <alignment/>
    </xf>
    <xf numFmtId="167" fontId="9" fillId="2" borderId="0" xfId="0" applyNumberFormat="1" applyFont="1" applyFill="1" applyAlignment="1">
      <alignment horizontal="center"/>
    </xf>
    <xf numFmtId="16" fontId="9" fillId="4" borderId="0" xfId="0" applyNumberFormat="1" applyFont="1" applyFill="1" applyAlignment="1" applyProtection="1">
      <alignment/>
      <protection locked="0"/>
    </xf>
    <xf numFmtId="0" fontId="26" fillId="0" borderId="0" xfId="0" applyFont="1" applyAlignment="1">
      <alignment/>
    </xf>
    <xf numFmtId="0" fontId="26" fillId="4" borderId="0" xfId="0" applyFont="1" applyFill="1" applyAlignment="1" applyProtection="1">
      <alignment horizontal="left" vertical="top"/>
      <protection locked="0"/>
    </xf>
    <xf numFmtId="0" fontId="26" fillId="3" borderId="0" xfId="0" applyFont="1" applyFill="1" applyAlignment="1" applyProtection="1">
      <alignment horizontal="left" vertical="top"/>
      <protection locked="0"/>
    </xf>
    <xf numFmtId="0" fontId="26" fillId="9" borderId="0" xfId="0" applyFont="1" applyFill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2" fontId="27" fillId="0" borderId="38" xfId="19" applyNumberFormat="1" applyFont="1" applyBorder="1" applyAlignment="1">
      <alignment horizontal="center"/>
      <protection/>
    </xf>
    <xf numFmtId="167" fontId="26" fillId="0" borderId="29" xfId="19" applyNumberFormat="1" applyFont="1" applyBorder="1" applyAlignment="1">
      <alignment horizontal="center"/>
      <protection/>
    </xf>
    <xf numFmtId="167" fontId="26" fillId="0" borderId="39" xfId="19" applyNumberFormat="1" applyFont="1" applyBorder="1" applyAlignment="1">
      <alignment horizontal="center"/>
      <protection/>
    </xf>
    <xf numFmtId="167" fontId="26" fillId="0" borderId="0" xfId="19" applyNumberFormat="1" applyFont="1" applyAlignment="1">
      <alignment horizontal="center"/>
      <protection/>
    </xf>
    <xf numFmtId="0" fontId="27" fillId="0" borderId="0" xfId="0" applyFont="1" applyAlignment="1">
      <alignment horizontal="right"/>
    </xf>
    <xf numFmtId="0" fontId="26" fillId="0" borderId="0" xfId="0" applyFont="1" applyFill="1" applyAlignment="1">
      <alignment/>
    </xf>
    <xf numFmtId="2" fontId="27" fillId="0" borderId="39" xfId="19" applyNumberFormat="1" applyFont="1" applyBorder="1" applyAlignment="1">
      <alignment horizontal="center"/>
      <protection/>
    </xf>
    <xf numFmtId="167" fontId="26" fillId="0" borderId="18" xfId="19" applyNumberFormat="1" applyFont="1" applyBorder="1" applyAlignment="1">
      <alignment horizontal="center"/>
      <protection/>
    </xf>
    <xf numFmtId="167" fontId="26" fillId="0" borderId="25" xfId="19" applyNumberFormat="1" applyFont="1" applyBorder="1" applyAlignment="1">
      <alignment horizontal="center"/>
      <protection/>
    </xf>
    <xf numFmtId="0" fontId="27" fillId="9" borderId="0" xfId="0" applyFont="1" applyFill="1" applyAlignment="1">
      <alignment/>
    </xf>
    <xf numFmtId="2" fontId="27" fillId="0" borderId="25" xfId="19" applyNumberFormat="1" applyFont="1" applyBorder="1" applyAlignment="1">
      <alignment horizontal="center"/>
      <protection/>
    </xf>
    <xf numFmtId="0" fontId="26" fillId="0" borderId="0" xfId="0" applyFont="1" applyAlignment="1">
      <alignment horizontal="right"/>
    </xf>
    <xf numFmtId="0" fontId="26" fillId="0" borderId="0" xfId="0" applyFont="1" applyFill="1" applyBorder="1" applyAlignment="1" applyProtection="1">
      <alignment/>
      <protection locked="0"/>
    </xf>
    <xf numFmtId="0" fontId="26" fillId="2" borderId="0" xfId="0" applyFont="1" applyFill="1" applyAlignment="1">
      <alignment/>
    </xf>
    <xf numFmtId="167" fontId="26" fillId="0" borderId="18" xfId="19" applyNumberFormat="1" applyFont="1" applyBorder="1">
      <alignment/>
      <protection/>
    </xf>
    <xf numFmtId="0" fontId="27" fillId="0" borderId="0" xfId="0" applyFont="1" applyAlignment="1">
      <alignment/>
    </xf>
    <xf numFmtId="2" fontId="26" fillId="0" borderId="0" xfId="0" applyNumberFormat="1" applyFont="1" applyFill="1" applyAlignment="1" applyProtection="1">
      <alignment/>
      <protection locked="0"/>
    </xf>
    <xf numFmtId="2" fontId="26" fillId="0" borderId="0" xfId="0" applyNumberFormat="1" applyFont="1" applyAlignment="1">
      <alignment/>
    </xf>
    <xf numFmtId="2" fontId="26" fillId="9" borderId="0" xfId="0" applyNumberFormat="1" applyFont="1" applyFill="1" applyAlignment="1" applyProtection="1">
      <alignment/>
      <protection locked="0"/>
    </xf>
    <xf numFmtId="2" fontId="26" fillId="2" borderId="0" xfId="0" applyNumberFormat="1" applyFont="1" applyFill="1" applyAlignment="1" applyProtection="1">
      <alignment/>
      <protection locked="0"/>
    </xf>
    <xf numFmtId="0" fontId="26" fillId="3" borderId="0" xfId="0" applyFont="1" applyFill="1" applyAlignment="1" applyProtection="1">
      <alignment/>
      <protection locked="0"/>
    </xf>
    <xf numFmtId="0" fontId="26" fillId="3" borderId="0" xfId="0" applyFont="1" applyFill="1" applyAlignment="1">
      <alignment/>
    </xf>
    <xf numFmtId="167" fontId="26" fillId="3" borderId="0" xfId="0" applyNumberFormat="1" applyFont="1" applyFill="1" applyAlignment="1">
      <alignment/>
    </xf>
    <xf numFmtId="0" fontId="26" fillId="9" borderId="0" xfId="0" applyFont="1" applyFill="1" applyAlignment="1" applyProtection="1">
      <alignment/>
      <protection locked="0"/>
    </xf>
    <xf numFmtId="167" fontId="26" fillId="2" borderId="0" xfId="0" applyNumberFormat="1" applyFont="1" applyFill="1" applyAlignment="1">
      <alignment/>
    </xf>
    <xf numFmtId="2" fontId="27" fillId="0" borderId="2" xfId="19" applyNumberFormat="1" applyFont="1" applyBorder="1" applyAlignment="1">
      <alignment horizontal="center"/>
      <protection/>
    </xf>
    <xf numFmtId="167" fontId="26" fillId="0" borderId="1" xfId="19" applyNumberFormat="1" applyFont="1" applyBorder="1">
      <alignment/>
      <protection/>
    </xf>
    <xf numFmtId="167" fontId="26" fillId="0" borderId="1" xfId="19" applyNumberFormat="1" applyFont="1" applyBorder="1" applyAlignment="1">
      <alignment horizontal="center"/>
      <protection/>
    </xf>
    <xf numFmtId="167" fontId="26" fillId="0" borderId="2" xfId="19" applyNumberFormat="1" applyFont="1" applyBorder="1" applyAlignment="1">
      <alignment horizontal="center"/>
      <protection/>
    </xf>
    <xf numFmtId="0" fontId="5" fillId="0" borderId="3" xfId="19" applyFont="1" applyBorder="1" applyAlignment="1">
      <alignment horizontal="centerContinuous"/>
      <protection/>
    </xf>
    <xf numFmtId="0" fontId="28" fillId="0" borderId="40" xfId="19" applyFont="1" applyBorder="1" applyAlignment="1">
      <alignment horizontal="centerContinuous"/>
      <protection/>
    </xf>
    <xf numFmtId="0" fontId="26" fillId="9" borderId="19" xfId="0" applyFont="1" applyFill="1" applyBorder="1" applyAlignment="1" applyProtection="1">
      <alignment/>
      <protection locked="0"/>
    </xf>
    <xf numFmtId="0" fontId="26" fillId="9" borderId="41" xfId="0" applyFont="1" applyFill="1" applyBorder="1" applyAlignment="1" applyProtection="1">
      <alignment/>
      <protection locked="0"/>
    </xf>
    <xf numFmtId="0" fontId="26" fillId="9" borderId="17" xfId="0" applyFont="1" applyFill="1" applyBorder="1" applyAlignment="1" applyProtection="1">
      <alignment/>
      <protection locked="0"/>
    </xf>
    <xf numFmtId="0" fontId="27" fillId="0" borderId="1" xfId="19" applyFont="1" applyBorder="1" applyAlignment="1">
      <alignment horizontal="center"/>
      <protection/>
    </xf>
    <xf numFmtId="0" fontId="27" fillId="0" borderId="2" xfId="19" applyFont="1" applyBorder="1" applyAlignment="1">
      <alignment horizontal="center"/>
      <protection/>
    </xf>
    <xf numFmtId="0" fontId="0" fillId="4" borderId="0" xfId="0" applyFill="1" applyAlignment="1" applyProtection="1">
      <alignment horizontal="center"/>
      <protection locked="0"/>
    </xf>
    <xf numFmtId="0" fontId="6" fillId="4" borderId="0" xfId="0" applyFont="1" applyFill="1" applyAlignment="1" applyProtection="1">
      <alignment horizontal="center"/>
      <protection locked="0"/>
    </xf>
    <xf numFmtId="16" fontId="6" fillId="4" borderId="0" xfId="0" applyNumberFormat="1" applyFont="1" applyFill="1" applyAlignment="1" applyProtection="1">
      <alignment horizontal="center"/>
      <protection locked="0"/>
    </xf>
    <xf numFmtId="0" fontId="0" fillId="9" borderId="0" xfId="0" applyFill="1" applyAlignment="1" applyProtection="1">
      <alignment horizontal="left" vertical="top"/>
      <protection locked="0"/>
    </xf>
  </cellXfs>
  <cellStyles count="11">
    <cellStyle name="Normal" xfId="0"/>
    <cellStyle name="Followed Hyperlink" xfId="15"/>
    <cellStyle name="Followed Hyperlink" xfId="16"/>
    <cellStyle name="Hyperlink" xfId="17"/>
    <cellStyle name="Hyperlink" xfId="18"/>
    <cellStyle name="Normal_Ark1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Diagram over kjørehastighet</a:t>
            </a:r>
          </a:p>
        </c:rich>
      </c:tx>
      <c:layout>
        <c:manualLayout>
          <c:xMode val="factor"/>
          <c:yMode val="factor"/>
          <c:x val="-0.014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91"/>
          <c:w val="0.78925"/>
          <c:h val="0.865"/>
        </c:manualLayout>
      </c:layout>
      <c:scatterChart>
        <c:scatterStyle val="lineMarker"/>
        <c:varyColors val="0"/>
        <c:ser>
          <c:idx val="2"/>
          <c:order val="0"/>
          <c:tx>
            <c:strRef>
              <c:f>'Automatisk kjørehast.diagram'!$S$22</c:f>
              <c:strCache>
                <c:ptCount val="1"/>
                <c:pt idx="0">
                  <c:v>0,00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'Automatisk kjørehast.diagram'!$T$21:$T$21</c:f>
              <c:numCache>
                <c:ptCount val="1"/>
              </c:numCache>
            </c:numRef>
          </c:xVal>
          <c:yVal>
            <c:numRef>
              <c:f>'Automatisk kjørehast.diagram'!$T$22:$T$22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'Automatisk kjørehast.diagram'!$S$23</c:f>
              <c:strCache>
                <c:ptCount val="1"/>
                <c:pt idx="0">
                  <c:v>2000,00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'Automatisk kjørehast.diagram'!$T$21:$T$21</c:f>
              <c:numCache>
                <c:ptCount val="1"/>
              </c:numCache>
            </c:numRef>
          </c:xVal>
          <c:yVal>
            <c:numRef>
              <c:f>'Automatisk kjørehast.diagram'!$T$23:$T$23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2"/>
          <c:tx>
            <c:strRef>
              <c:f>'Automatisk kjørehast.diagram'!$S$31</c:f>
              <c:strCache>
                <c:ptCount val="1"/>
                <c:pt idx="0">
                  <c:v>2000,00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'Automatisk kjørehast.diagram'!$O$22:$O$35</c:f>
              <c:numCache>
                <c:ptCount val="2"/>
                <c:pt idx="0">
                  <c:v>0</c:v>
                </c:pt>
                <c:pt idx="1">
                  <c:v>2500</c:v>
                </c:pt>
              </c:numCache>
            </c:numRef>
          </c:xVal>
          <c:yVal>
            <c:numRef>
              <c:f>'Automatisk kjørehast.diagram'!$T$31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'Automatisk kjørehast.diagram'!$V$22:$V$23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'Automatisk kjørehast.diagram'!$W$22:$W$23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2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'Automatisk kjørehast.diagram'!$V$28:$V$29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'Automatisk kjørehast.diagram'!$W$28:$W$29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3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  <c:spPr>
              <a:solidFill>
                <a:srgbClr val="FFFFCC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'Automatisk kjørehast.diagram'!$V$25:$V$26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'Automatisk kjørehast.diagram'!$W$25:$W$26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4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'Automatisk kjørehast.diagram'!$V$25:$V$26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'Automatisk kjørehast.diagram'!$W$25:$W$26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5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'Automatisk kjørehast.diagram'!$V$37:$V$38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'Automatisk kjørehast.diagram'!$W$37:$W$38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6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General" sourceLinked="1"/>
            <c:spPr>
              <a:solidFill>
                <a:srgbClr val="FFFFCC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'Automatisk kjørehast.diagram'!$V$31:$V$32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'Automatisk kjørehast.diagram'!$W$31:$W$32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General" sourceLinked="1"/>
            <c:spPr>
              <a:solidFill>
                <a:srgbClr val="FFFFCC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'Automatisk kjørehast.diagram'!$V$37:$V$38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'Automatisk kjørehast.diagram'!$W$37:$W$38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'Automatisk kjørehast.diagram'!$V$31:$V$32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'Automatisk kjørehast.diagram'!$W$31:$W$32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'Automatisk kjørehast.diagram'!$V$25:$V$26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'Automatisk kjørehast.diagram'!$W$25:$W$26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"/>
          <c:order val="1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numFmt formatCode="0.0" sourceLinked="0"/>
              <c:spPr>
                <a:solidFill>
                  <a:srgbClr val="FFFF00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'Automatisk kjørehast.diagram'!$V$18:$V$19</c:f>
              <c:numCache>
                <c:ptCount val="2"/>
                <c:pt idx="0">
                  <c:v>0</c:v>
                </c:pt>
                <c:pt idx="1">
                  <c:v>2500</c:v>
                </c:pt>
              </c:numCache>
            </c:numRef>
          </c:xVal>
          <c:yVal>
            <c:numRef>
              <c:f>'Automatisk kjørehast.diagram'!$W$18:$W$19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'Automatisk kjørehast.diagram'!$O$22:$O$35</c:f>
              <c:numCache>
                <c:ptCount val="2"/>
                <c:pt idx="0">
                  <c:v>0</c:v>
                </c:pt>
                <c:pt idx="1">
                  <c:v>2500</c:v>
                </c:pt>
              </c:numCache>
            </c:numRef>
          </c:xVal>
          <c:yVal>
            <c:numRef>
              <c:f>'Automatisk kjørehast.diagram'!$O$41</c:f>
              <c:numCache>
                <c:ptCount val="1"/>
              </c:numCache>
            </c:numRef>
          </c:yVal>
          <c:smooth val="0"/>
        </c:ser>
        <c:ser>
          <c:idx val="10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'Automatisk kjørehast.diagram'!$O$22:$O$35</c:f>
              <c:numCache>
                <c:ptCount val="2"/>
                <c:pt idx="0">
                  <c:v>0</c:v>
                </c:pt>
                <c:pt idx="1">
                  <c:v>2500</c:v>
                </c:pt>
              </c:numCache>
            </c:numRef>
          </c:xVal>
          <c:yVal>
            <c:numRef>
              <c:f>'Automatisk kjørehast.diagram'!$O$42</c:f>
              <c:numCache>
                <c:ptCount val="1"/>
              </c:numCache>
            </c:numRef>
          </c:yVal>
          <c:smooth val="0"/>
        </c:ser>
        <c:ser>
          <c:idx val="17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'Automatisk kjørehast.diagram'!$O$22:$O$35</c:f>
              <c:numCache>
                <c:ptCount val="2"/>
                <c:pt idx="0">
                  <c:v>0</c:v>
                </c:pt>
                <c:pt idx="1">
                  <c:v>2500</c:v>
                </c:pt>
              </c:numCache>
            </c:numRef>
          </c:xVal>
          <c:yVal>
            <c:numRef>
              <c:f>'Automatisk kjørehast.diagram'!$P$42</c:f>
              <c:numCache>
                <c:ptCount val="1"/>
              </c:numCache>
            </c:numRef>
          </c:yVal>
          <c:smooth val="0"/>
        </c:ser>
        <c:ser>
          <c:idx val="18"/>
          <c:order val="16"/>
          <c:tx>
            <c:strRef>
              <c:f>'Automatisk kjørehast.diagram'!$O$41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'Automatisk kjørehast.diagram'!$O$22:$O$35</c:f>
              <c:numCache>
                <c:ptCount val="2"/>
                <c:pt idx="0">
                  <c:v>0</c:v>
                </c:pt>
                <c:pt idx="1">
                  <c:v>2500</c:v>
                </c:pt>
              </c:numCache>
            </c:numRef>
          </c:xVal>
          <c:yVal>
            <c:numRef>
              <c:f>'Automatisk kjørehast.diagram'!$O$42</c:f>
              <c:numCache>
                <c:ptCount val="1"/>
              </c:numCache>
            </c:numRef>
          </c:yVal>
          <c:smooth val="0"/>
        </c:ser>
        <c:ser>
          <c:idx val="19"/>
          <c:order val="17"/>
          <c:tx>
            <c:strRef>
              <c:f>'Automatisk kjørehast.diagram'!$P$41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'Automatisk kjørehast.diagram'!$O$22:$O$35</c:f>
              <c:numCache>
                <c:ptCount val="2"/>
                <c:pt idx="0">
                  <c:v>0</c:v>
                </c:pt>
                <c:pt idx="1">
                  <c:v>2500</c:v>
                </c:pt>
              </c:numCache>
            </c:numRef>
          </c:xVal>
          <c:yVal>
            <c:numRef>
              <c:f>'Automatisk kjørehast.diagram'!$P$42</c:f>
              <c:numCache>
                <c:ptCount val="1"/>
              </c:numCache>
            </c:numRef>
          </c:yVal>
          <c:smooth val="0"/>
        </c:ser>
        <c:ser>
          <c:idx val="21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'Automatisk kjørehast.diagram'!$O$22:$O$35</c:f>
              <c:numCache>
                <c:ptCount val="2"/>
                <c:pt idx="0">
                  <c:v>0</c:v>
                </c:pt>
                <c:pt idx="1">
                  <c:v>2500</c:v>
                </c:pt>
              </c:numCache>
            </c:numRef>
          </c:xVal>
          <c:yVal>
            <c:numRef>
              <c:f>'Automatisk kjørehast.diagram'!$P$41</c:f>
              <c:numCache>
                <c:ptCount val="1"/>
              </c:numCache>
            </c:numRef>
          </c:yVal>
          <c:smooth val="0"/>
        </c:ser>
        <c:ser>
          <c:idx val="22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'Automatisk kjørehast.diagram'!$O$22:$O$35</c:f>
              <c:numCache>
                <c:ptCount val="2"/>
                <c:pt idx="0">
                  <c:v>0</c:v>
                </c:pt>
                <c:pt idx="1">
                  <c:v>2500</c:v>
                </c:pt>
              </c:numCache>
            </c:numRef>
          </c:xVal>
          <c:yVal>
            <c:numRef>
              <c:f>'Automatisk kjørehast.diagram'!$O$41</c:f>
              <c:numCache>
                <c:ptCount val="1"/>
              </c:numCache>
            </c:numRef>
          </c:yVal>
          <c:smooth val="0"/>
        </c:ser>
        <c:ser>
          <c:idx val="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latin typeface="Arial"/>
                        <a:ea typeface="Arial"/>
                        <a:cs typeface="Arial"/>
                      </a:rPr>
                      <a:t>langsomt gir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1"/>
            <c:showVal val="0"/>
            <c:showBubbleSize val="0"/>
            <c:showCatName val="1"/>
            <c:showSerName val="0"/>
            <c:showPercent val="0"/>
          </c:dLbls>
          <c:xVal>
            <c:numRef>
              <c:f>'Automatisk kjørehast.diagram'!$O$22:$O$23</c:f>
              <c:numCache>
                <c:ptCount val="2"/>
                <c:pt idx="0">
                  <c:v>0</c:v>
                </c:pt>
                <c:pt idx="1">
                  <c:v>2500</c:v>
                </c:pt>
              </c:numCache>
            </c:numRef>
          </c:xVal>
          <c:yVal>
            <c:numRef>
              <c:f>'Automatisk kjørehast.diagram'!$P$22:$P$23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850" b="1" i="0" u="none" baseline="0">
                        <a:latin typeface="Arial"/>
                        <a:ea typeface="Arial"/>
                        <a:cs typeface="Arial"/>
                      </a:rPr>
                      <a:t>middels gir   </a:t>
                    </a:r>
                    <a:r>
                      <a:rPr lang="en-US" cap="none" sz="85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. </a:t>
                    </a:r>
                    <a:r>
                      <a:rPr lang="en-US" cap="none" sz="850" b="1" i="0" u="none" baseline="0">
                        <a:latin typeface="Arial"/>
                        <a:ea typeface="Arial"/>
                        <a:cs typeface="Arial"/>
                      </a:rPr>
                      <a:t>     </a:t>
                    </a:r>
                  </a:p>
                </c:rich>
              </c:tx>
              <c:numFmt formatCode="General" sourceLinked="1"/>
              <c:dLblPos val="r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r"/>
            <c:showLegendKey val="1"/>
            <c:showVal val="0"/>
            <c:showBubbleSize val="0"/>
            <c:showCatName val="1"/>
            <c:showSerName val="0"/>
            <c:showPercent val="0"/>
          </c:dLbls>
          <c:xVal>
            <c:numRef>
              <c:f>'Automatisk kjørehast.diagram'!$O$28:$O$29</c:f>
              <c:numCache>
                <c:ptCount val="2"/>
                <c:pt idx="0">
                  <c:v>0</c:v>
                </c:pt>
                <c:pt idx="1">
                  <c:v>2500</c:v>
                </c:pt>
              </c:numCache>
            </c:numRef>
          </c:xVal>
          <c:yVal>
            <c:numRef>
              <c:f>'Automatisk kjørehast.diagram'!$P$28:$P$29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0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marker>
              <c:symbol val="none"/>
            </c:marker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latin typeface="Arial"/>
                        <a:ea typeface="Arial"/>
                        <a:cs typeface="Arial"/>
                      </a:rPr>
                      <a:t>hurtig gir    </a:t>
                    </a:r>
                    <a:r>
                      <a:rPr lang="en-US" cap="none" sz="85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.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1"/>
            <c:showVal val="0"/>
            <c:showBubbleSize val="0"/>
            <c:showCatName val="1"/>
            <c:showSerName val="0"/>
            <c:showPercent val="0"/>
          </c:dLbls>
          <c:xVal>
            <c:numRef>
              <c:f>'Automatisk kjørehast.diagram'!$O$34:$O$35</c:f>
              <c:numCache>
                <c:ptCount val="2"/>
                <c:pt idx="0">
                  <c:v>0</c:v>
                </c:pt>
                <c:pt idx="1">
                  <c:v>2500</c:v>
                </c:pt>
              </c:numCache>
            </c:numRef>
          </c:xVal>
          <c:yVal>
            <c:numRef>
              <c:f>'Automatisk kjørehast.diagram'!$P$34:$P$35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19293819"/>
        <c:axId val="39426644"/>
      </c:scatterChart>
      <c:valAx>
        <c:axId val="19293819"/>
        <c:scaling>
          <c:orientation val="minMax"/>
          <c:max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Motorturtall  (rpm)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26644"/>
        <c:crosses val="autoZero"/>
        <c:crossBetween val="midCat"/>
        <c:dispUnits/>
      </c:valAx>
      <c:valAx>
        <c:axId val="39426644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Kjørehastighet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93819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14</xdr:row>
      <xdr:rowOff>9525</xdr:rowOff>
    </xdr:from>
    <xdr:to>
      <xdr:col>8</xdr:col>
      <xdr:colOff>866775</xdr:colOff>
      <xdr:row>15</xdr:row>
      <xdr:rowOff>142875</xdr:rowOff>
    </xdr:to>
    <xdr:sp>
      <xdr:nvSpPr>
        <xdr:cNvPr id="1" name="Text 1"/>
        <xdr:cNvSpPr txBox="1">
          <a:spLocks noChangeArrowheads="1"/>
        </xdr:cNvSpPr>
      </xdr:nvSpPr>
      <xdr:spPr>
        <a:xfrm>
          <a:off x="6248400" y="2314575"/>
          <a:ext cx="8477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Ønsket kjørehastighet</a:t>
          </a:r>
        </a:p>
      </xdr:txBody>
    </xdr:sp>
    <xdr:clientData/>
  </xdr:twoCellAnchor>
  <xdr:twoCellAnchor>
    <xdr:from>
      <xdr:col>9</xdr:col>
      <xdr:colOff>76200</xdr:colOff>
      <xdr:row>14</xdr:row>
      <xdr:rowOff>9525</xdr:rowOff>
    </xdr:from>
    <xdr:to>
      <xdr:col>9</xdr:col>
      <xdr:colOff>828675</xdr:colOff>
      <xdr:row>15</xdr:row>
      <xdr:rowOff>142875</xdr:rowOff>
    </xdr:to>
    <xdr:sp>
      <xdr:nvSpPr>
        <xdr:cNvPr id="2" name="Text 2"/>
        <xdr:cNvSpPr txBox="1">
          <a:spLocks noChangeArrowheads="1"/>
        </xdr:cNvSpPr>
      </xdr:nvSpPr>
      <xdr:spPr>
        <a:xfrm>
          <a:off x="7210425" y="2314575"/>
          <a:ext cx="752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Motorturtall ved angitt gir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28575</xdr:rowOff>
    </xdr:from>
    <xdr:to>
      <xdr:col>1</xdr:col>
      <xdr:colOff>0</xdr:colOff>
      <xdr:row>44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609600"/>
          <a:ext cx="542925" cy="6496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VÆSKEMENGDE   -   LITER PR. MIN OG DYSE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0</xdr:col>
      <xdr:colOff>85725</xdr:colOff>
      <xdr:row>1</xdr:row>
      <xdr:rowOff>28575</xdr:rowOff>
    </xdr:from>
    <xdr:to>
      <xdr:col>1</xdr:col>
      <xdr:colOff>361950</xdr:colOff>
      <xdr:row>3</xdr:row>
      <xdr:rowOff>76200</xdr:rowOff>
    </xdr:to>
    <xdr:sp>
      <xdr:nvSpPr>
        <xdr:cNvPr id="2" name="Text 2"/>
        <xdr:cNvSpPr txBox="1">
          <a:spLocks noChangeArrowheads="1"/>
        </xdr:cNvSpPr>
      </xdr:nvSpPr>
      <xdr:spPr>
        <a:xfrm>
          <a:off x="85725" y="266700"/>
          <a:ext cx="8572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Unngå hastigheter over 8 km/time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!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0.046</cdr:y>
    </cdr:from>
    <cdr:to>
      <cdr:x>0.8275</cdr:x>
      <cdr:y>0.0975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304800"/>
          <a:ext cx="38576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Velg gir og motorturtall som gir et turtall på kraftuttaket på tilnærmet 540 rpm. 
Lagre grafen på egen datmaskin og skriv ut for senere bruk.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104775</xdr:rowOff>
    </xdr:from>
    <xdr:to>
      <xdr:col>9</xdr:col>
      <xdr:colOff>9525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0" y="333375"/>
        <a:ext cx="5495925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60"/>
  <sheetViews>
    <sheetView tabSelected="1" workbookViewId="0" topLeftCell="A1">
      <selection activeCell="J4" sqref="J4"/>
    </sheetView>
  </sheetViews>
  <sheetFormatPr defaultColWidth="11.421875" defaultRowHeight="12.75"/>
  <cols>
    <col min="8" max="8" width="13.421875" style="1" customWidth="1"/>
    <col min="9" max="9" width="13.57421875" style="0" customWidth="1"/>
    <col min="10" max="10" width="13.00390625" style="0" customWidth="1"/>
    <col min="11" max="11" width="5.28125" style="0" customWidth="1"/>
  </cols>
  <sheetData>
    <row r="1" spans="1:11" s="2" customFormat="1" ht="15.75">
      <c r="A1" s="3" t="s">
        <v>0</v>
      </c>
      <c r="B1" s="3"/>
      <c r="C1" s="3"/>
      <c r="D1" s="3"/>
      <c r="E1" s="122" t="s">
        <v>1</v>
      </c>
      <c r="F1" s="122"/>
      <c r="G1" s="122"/>
      <c r="H1" s="123"/>
      <c r="I1" s="122"/>
      <c r="J1" s="124"/>
      <c r="K1" s="124"/>
    </row>
    <row r="2" spans="1:11" ht="12.75">
      <c r="A2" t="s">
        <v>2</v>
      </c>
      <c r="E2" s="122" t="s">
        <v>103</v>
      </c>
      <c r="F2" s="125"/>
      <c r="G2" s="125"/>
      <c r="H2" s="126"/>
      <c r="I2" s="125"/>
      <c r="J2" s="125"/>
      <c r="K2" s="125"/>
    </row>
    <row r="3" spans="5:11" ht="12.75">
      <c r="E3" s="120" t="s">
        <v>101</v>
      </c>
      <c r="F3" s="125"/>
      <c r="G3" s="125"/>
      <c r="H3" s="126"/>
      <c r="I3" s="125"/>
      <c r="J3" s="125"/>
      <c r="K3" s="125"/>
    </row>
    <row r="4" spans="1:11" ht="12.75">
      <c r="A4" s="2" t="s">
        <v>3</v>
      </c>
      <c r="B4" s="2"/>
      <c r="C4" s="2"/>
      <c r="D4" s="2"/>
      <c r="E4" s="2"/>
      <c r="F4" s="2"/>
      <c r="G4" s="2"/>
      <c r="H4" s="5"/>
      <c r="I4" s="2"/>
      <c r="J4" s="87"/>
      <c r="K4" t="s">
        <v>4</v>
      </c>
    </row>
    <row r="5" ht="12.75">
      <c r="H5" s="4"/>
    </row>
    <row r="6" spans="1:8" ht="12.75">
      <c r="A6" s="2" t="s">
        <v>5</v>
      </c>
      <c r="B6" s="2"/>
      <c r="C6" s="2"/>
      <c r="D6" s="2"/>
      <c r="E6" s="2"/>
      <c r="F6" t="s">
        <v>88</v>
      </c>
      <c r="H6" s="4"/>
    </row>
    <row r="7" spans="1:8" ht="12.75">
      <c r="A7" s="104" t="s">
        <v>89</v>
      </c>
      <c r="B7" s="6"/>
      <c r="C7" s="6"/>
      <c r="D7" s="6"/>
      <c r="H7" s="4"/>
    </row>
    <row r="8" spans="1:11" ht="12.75">
      <c r="A8" s="6"/>
      <c r="B8" s="6"/>
      <c r="C8" s="6"/>
      <c r="D8" s="7" t="e">
        <f>Dysemålinger!C6</f>
        <v>#DIV/0!</v>
      </c>
      <c r="E8" t="s">
        <v>6</v>
      </c>
      <c r="H8" s="132" t="str">
        <f>+Dysemålinger!B2</f>
        <v>iso 03</v>
      </c>
      <c r="I8" s="8" t="s">
        <v>7</v>
      </c>
      <c r="J8" s="9">
        <f>+Dysemålinger!F2</f>
        <v>2</v>
      </c>
      <c r="K8" t="s">
        <v>8</v>
      </c>
    </row>
    <row r="9" ht="12.75">
      <c r="A9" s="2"/>
    </row>
    <row r="10" spans="1:5" ht="12.75">
      <c r="A10" s="2" t="s">
        <v>9</v>
      </c>
      <c r="B10" s="2"/>
      <c r="C10" s="2"/>
      <c r="D10" s="127" t="e">
        <f>+D8*120/J4</f>
        <v>#DIV/0!</v>
      </c>
      <c r="E10" t="s">
        <v>10</v>
      </c>
    </row>
    <row r="11" ht="12.75">
      <c r="H11" s="4"/>
    </row>
    <row r="12" spans="1:8" ht="12.75">
      <c r="A12" s="2" t="s">
        <v>11</v>
      </c>
      <c r="B12" s="2"/>
      <c r="C12" s="2"/>
      <c r="H12" s="4"/>
    </row>
    <row r="13" ht="12.75">
      <c r="H13" s="4"/>
    </row>
    <row r="14" spans="1:9" ht="12.75">
      <c r="A14" s="10" t="s">
        <v>12</v>
      </c>
      <c r="B14" s="10"/>
      <c r="C14" s="10"/>
      <c r="D14" s="10"/>
      <c r="E14" s="10"/>
      <c r="F14" s="11"/>
      <c r="G14" s="12" t="s">
        <v>13</v>
      </c>
      <c r="H14" s="12"/>
      <c r="I14" s="12"/>
    </row>
    <row r="15" spans="1:11" ht="12.75">
      <c r="A15" s="20" t="s">
        <v>14</v>
      </c>
      <c r="B15" s="20"/>
      <c r="D15" s="20"/>
      <c r="E15" s="20"/>
      <c r="F15" s="20"/>
      <c r="G15" s="20"/>
      <c r="H15" s="20"/>
      <c r="I15" s="21"/>
      <c r="J15" s="22"/>
      <c r="K15" s="23" t="s">
        <v>15</v>
      </c>
    </row>
    <row r="16" spans="1:11" ht="12.75">
      <c r="A16" s="15" t="s">
        <v>16</v>
      </c>
      <c r="B16" s="101"/>
      <c r="C16" s="115" t="s">
        <v>91</v>
      </c>
      <c r="D16" s="14" t="s">
        <v>15</v>
      </c>
      <c r="E16" s="14" t="s">
        <v>17</v>
      </c>
      <c r="F16" s="14" t="s">
        <v>18</v>
      </c>
      <c r="G16" s="16" t="s">
        <v>19</v>
      </c>
      <c r="H16" s="16" t="s">
        <v>20</v>
      </c>
      <c r="I16" s="21"/>
      <c r="J16" s="22"/>
      <c r="K16" s="23"/>
    </row>
    <row r="17" spans="1:13" ht="12.75">
      <c r="A17" s="15" t="s">
        <v>21</v>
      </c>
      <c r="B17" s="101"/>
      <c r="C17" s="115" t="s">
        <v>92</v>
      </c>
      <c r="D17" s="114"/>
      <c r="E17" s="102"/>
      <c r="F17" s="102"/>
      <c r="G17" s="102"/>
      <c r="H17" s="127">
        <f>IF(F17&gt;0,L17,"")</f>
      </c>
      <c r="I17" s="133" t="e">
        <f>+D10</f>
        <v>#DIV/0!</v>
      </c>
      <c r="J17" s="17">
        <f>IF(F17&gt;0,+(E17/(360/H17))*D10,"")</f>
      </c>
      <c r="K17" s="18">
        <f>+D17</f>
        <v>0</v>
      </c>
      <c r="L17" s="116" t="e">
        <f>AVERAGE(F17,G17)</f>
        <v>#DIV/0!</v>
      </c>
      <c r="M17" s="24"/>
    </row>
    <row r="18" spans="1:13" ht="12.75">
      <c r="A18" s="15" t="s">
        <v>22</v>
      </c>
      <c r="B18" s="101"/>
      <c r="C18" s="115" t="s">
        <v>93</v>
      </c>
      <c r="D18" s="114"/>
      <c r="E18" s="102"/>
      <c r="F18" s="102"/>
      <c r="G18" s="102"/>
      <c r="H18" s="127">
        <f>IF(F18&gt;0,L18,"")</f>
      </c>
      <c r="I18" s="133" t="e">
        <f>+D10</f>
        <v>#DIV/0!</v>
      </c>
      <c r="J18" s="17">
        <f>IF(F18&gt;0,+(E18/(360/H18))*D10,"")</f>
      </c>
      <c r="K18" s="18">
        <f>+D18</f>
        <v>0</v>
      </c>
      <c r="L18" s="116" t="e">
        <f>AVERAGE(F18,G18)</f>
        <v>#DIV/0!</v>
      </c>
      <c r="M18" s="24"/>
    </row>
    <row r="19" spans="1:12" ht="12.75">
      <c r="A19" s="15" t="s">
        <v>23</v>
      </c>
      <c r="B19" s="134"/>
      <c r="C19" s="115" t="s">
        <v>94</v>
      </c>
      <c r="D19" s="114"/>
      <c r="E19" s="102"/>
      <c r="F19" s="102"/>
      <c r="G19" s="102"/>
      <c r="H19" s="127">
        <f>IF(F19&gt;0,L19,"")</f>
      </c>
      <c r="I19" s="133" t="e">
        <f>+D10</f>
        <v>#DIV/0!</v>
      </c>
      <c r="J19" s="17">
        <f>IF(F19&gt;0,+(E19/(360/H19))*D10,"")</f>
      </c>
      <c r="K19" s="18">
        <f>+D19</f>
        <v>0</v>
      </c>
      <c r="L19" s="116" t="e">
        <f>AVERAGE(F19,G19)</f>
        <v>#DIV/0!</v>
      </c>
    </row>
    <row r="20" spans="1:8" ht="12.75">
      <c r="A20" s="13" t="s">
        <v>24</v>
      </c>
      <c r="B20" s="13"/>
      <c r="C20" s="13"/>
      <c r="D20" s="13"/>
      <c r="E20" s="13"/>
      <c r="F20" s="103"/>
      <c r="G20" s="19"/>
      <c r="H20"/>
    </row>
    <row r="21" spans="7:8" ht="12.75">
      <c r="G21" s="11"/>
      <c r="H21" s="11"/>
    </row>
    <row r="22" spans="1:8" ht="12.75">
      <c r="A22" t="s">
        <v>25</v>
      </c>
      <c r="H22" s="4"/>
    </row>
    <row r="23" spans="7:8" ht="12.75">
      <c r="G23" s="11"/>
      <c r="H23" s="11"/>
    </row>
    <row r="24" spans="1:10" s="2" customFormat="1" ht="12.75">
      <c r="A24" s="120" t="s">
        <v>100</v>
      </c>
      <c r="B24" s="120"/>
      <c r="C24" s="120"/>
      <c r="D24" s="120"/>
      <c r="E24" s="120"/>
      <c r="F24" s="120"/>
      <c r="G24" s="121"/>
      <c r="H24" s="121"/>
      <c r="I24" s="120"/>
      <c r="J24" s="120"/>
    </row>
    <row r="25" spans="1:10" ht="12.75">
      <c r="A25" s="120" t="s">
        <v>102</v>
      </c>
      <c r="B25" s="125"/>
      <c r="C25" s="125"/>
      <c r="D25" s="125"/>
      <c r="E25" s="125"/>
      <c r="F25" s="125"/>
      <c r="G25" s="125"/>
      <c r="H25" s="128"/>
      <c r="I25" s="125"/>
      <c r="J25" s="125"/>
    </row>
    <row r="27" ht="12.75">
      <c r="H27" s="4"/>
    </row>
    <row r="28" ht="12.75">
      <c r="H28" s="4"/>
    </row>
    <row r="42" spans="1:2" ht="12.75">
      <c r="A42" s="137" t="s">
        <v>105</v>
      </c>
      <c r="B42" t="s">
        <v>106</v>
      </c>
    </row>
    <row r="54" ht="12.75">
      <c r="H54" s="4"/>
    </row>
    <row r="55" ht="12.75">
      <c r="H55" s="4"/>
    </row>
    <row r="56" ht="12.75">
      <c r="H56" s="4"/>
    </row>
    <row r="57" ht="12.75">
      <c r="H57" s="4"/>
    </row>
    <row r="58" ht="12.75">
      <c r="H58" s="4"/>
    </row>
    <row r="59" ht="12.75">
      <c r="H59" s="4"/>
    </row>
    <row r="60" ht="12.75">
      <c r="H60" s="4"/>
    </row>
  </sheetData>
  <sheetProtection password="CF55" sheet="1" objects="1" scenarios="1"/>
  <printOptions/>
  <pageMargins left="0.39" right="0.39" top="0.39" bottom="0.39" header="0.51" footer="0.51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43"/>
  <sheetViews>
    <sheetView workbookViewId="0" topLeftCell="A1">
      <selection activeCell="D6" sqref="D6"/>
    </sheetView>
  </sheetViews>
  <sheetFormatPr defaultColWidth="11.421875" defaultRowHeight="12.75"/>
  <cols>
    <col min="1" max="1" width="15.140625" style="0" customWidth="1"/>
    <col min="2" max="2" width="2.140625" style="0" customWidth="1"/>
    <col min="3" max="3" width="6.7109375" style="0" customWidth="1"/>
    <col min="4" max="51" width="4.7109375" style="0" customWidth="1"/>
    <col min="52" max="16384" width="6.7109375" style="0" customWidth="1"/>
  </cols>
  <sheetData>
    <row r="1" spans="1:17" ht="12.75">
      <c r="A1" s="51" t="s">
        <v>95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23" ht="12.75">
      <c r="A2" s="52" t="s">
        <v>63</v>
      </c>
      <c r="B2" s="178" t="s">
        <v>111</v>
      </c>
      <c r="C2" s="178"/>
      <c r="D2" s="178"/>
      <c r="E2" s="6" t="s">
        <v>64</v>
      </c>
      <c r="F2" s="87">
        <v>2</v>
      </c>
      <c r="G2" s="6" t="s">
        <v>65</v>
      </c>
      <c r="I2" s="52" t="s">
        <v>66</v>
      </c>
      <c r="J2" s="179">
        <v>38302</v>
      </c>
      <c r="K2" s="178"/>
      <c r="N2" s="6" t="s">
        <v>67</v>
      </c>
      <c r="O2" s="6"/>
      <c r="P2" s="6"/>
      <c r="Q2" s="6"/>
      <c r="R2" s="87">
        <v>10</v>
      </c>
      <c r="U2" s="6" t="s">
        <v>68</v>
      </c>
      <c r="V2" s="6"/>
      <c r="W2" s="87">
        <v>20</v>
      </c>
    </row>
    <row r="3" ht="12.75">
      <c r="C3" s="13"/>
    </row>
    <row r="4" spans="1:13" ht="13.5" thickBot="1">
      <c r="A4" s="71" t="s">
        <v>69</v>
      </c>
      <c r="B4" s="71"/>
      <c r="C4" s="71"/>
      <c r="D4" s="135" t="s">
        <v>70</v>
      </c>
      <c r="M4" s="135" t="s">
        <v>71</v>
      </c>
    </row>
    <row r="5" spans="1:51" ht="12.75">
      <c r="A5" s="53" t="s">
        <v>72</v>
      </c>
      <c r="B5" s="54"/>
      <c r="C5" s="55"/>
      <c r="D5" s="56">
        <v>1</v>
      </c>
      <c r="E5" s="56">
        <f aca="true" t="shared" si="0" ref="E5:AY5">+D5+1</f>
        <v>2</v>
      </c>
      <c r="F5" s="56">
        <f t="shared" si="0"/>
        <v>3</v>
      </c>
      <c r="G5" s="56">
        <f t="shared" si="0"/>
        <v>4</v>
      </c>
      <c r="H5" s="56">
        <f t="shared" si="0"/>
        <v>5</v>
      </c>
      <c r="I5" s="56">
        <f t="shared" si="0"/>
        <v>6</v>
      </c>
      <c r="J5" s="56">
        <f t="shared" si="0"/>
        <v>7</v>
      </c>
      <c r="K5" s="56">
        <f t="shared" si="0"/>
        <v>8</v>
      </c>
      <c r="L5" s="56">
        <f t="shared" si="0"/>
        <v>9</v>
      </c>
      <c r="M5" s="56">
        <f t="shared" si="0"/>
        <v>10</v>
      </c>
      <c r="N5" s="56">
        <f t="shared" si="0"/>
        <v>11</v>
      </c>
      <c r="O5" s="56">
        <f t="shared" si="0"/>
        <v>12</v>
      </c>
      <c r="P5" s="56">
        <f t="shared" si="0"/>
        <v>13</v>
      </c>
      <c r="Q5" s="56">
        <f t="shared" si="0"/>
        <v>14</v>
      </c>
      <c r="R5" s="56">
        <f t="shared" si="0"/>
        <v>15</v>
      </c>
      <c r="S5" s="56">
        <f t="shared" si="0"/>
        <v>16</v>
      </c>
      <c r="T5" s="56">
        <f t="shared" si="0"/>
        <v>17</v>
      </c>
      <c r="U5" s="56">
        <f t="shared" si="0"/>
        <v>18</v>
      </c>
      <c r="V5" s="56">
        <f t="shared" si="0"/>
        <v>19</v>
      </c>
      <c r="W5" s="56">
        <f t="shared" si="0"/>
        <v>20</v>
      </c>
      <c r="X5" s="56">
        <f t="shared" si="0"/>
        <v>21</v>
      </c>
      <c r="Y5" s="56">
        <f t="shared" si="0"/>
        <v>22</v>
      </c>
      <c r="Z5" s="56">
        <f t="shared" si="0"/>
        <v>23</v>
      </c>
      <c r="AA5" s="56">
        <f t="shared" si="0"/>
        <v>24</v>
      </c>
      <c r="AB5" s="56">
        <f t="shared" si="0"/>
        <v>25</v>
      </c>
      <c r="AC5" s="56">
        <f t="shared" si="0"/>
        <v>26</v>
      </c>
      <c r="AD5" s="56">
        <f t="shared" si="0"/>
        <v>27</v>
      </c>
      <c r="AE5" s="56">
        <f t="shared" si="0"/>
        <v>28</v>
      </c>
      <c r="AF5" s="56">
        <f t="shared" si="0"/>
        <v>29</v>
      </c>
      <c r="AG5" s="56">
        <f t="shared" si="0"/>
        <v>30</v>
      </c>
      <c r="AH5" s="56">
        <f t="shared" si="0"/>
        <v>31</v>
      </c>
      <c r="AI5" s="56">
        <f t="shared" si="0"/>
        <v>32</v>
      </c>
      <c r="AJ5" s="56">
        <f t="shared" si="0"/>
        <v>33</v>
      </c>
      <c r="AK5" s="56">
        <f t="shared" si="0"/>
        <v>34</v>
      </c>
      <c r="AL5" s="56">
        <f t="shared" si="0"/>
        <v>35</v>
      </c>
      <c r="AM5" s="56">
        <f t="shared" si="0"/>
        <v>36</v>
      </c>
      <c r="AN5" s="56">
        <f t="shared" si="0"/>
        <v>37</v>
      </c>
      <c r="AO5" s="56">
        <f t="shared" si="0"/>
        <v>38</v>
      </c>
      <c r="AP5" s="56">
        <f t="shared" si="0"/>
        <v>39</v>
      </c>
      <c r="AQ5" s="56">
        <f t="shared" si="0"/>
        <v>40</v>
      </c>
      <c r="AR5" s="56">
        <f t="shared" si="0"/>
        <v>41</v>
      </c>
      <c r="AS5" s="56">
        <f t="shared" si="0"/>
        <v>42</v>
      </c>
      <c r="AT5" s="56">
        <f t="shared" si="0"/>
        <v>43</v>
      </c>
      <c r="AU5" s="56">
        <f t="shared" si="0"/>
        <v>44</v>
      </c>
      <c r="AV5" s="56">
        <f t="shared" si="0"/>
        <v>45</v>
      </c>
      <c r="AW5" s="56">
        <f t="shared" si="0"/>
        <v>46</v>
      </c>
      <c r="AX5" s="56">
        <f t="shared" si="0"/>
        <v>47</v>
      </c>
      <c r="AY5" s="57">
        <f t="shared" si="0"/>
        <v>48</v>
      </c>
    </row>
    <row r="6" spans="1:51" ht="12.75">
      <c r="A6" s="72" t="s">
        <v>73</v>
      </c>
      <c r="B6" s="73"/>
      <c r="C6" s="58" t="e">
        <f>AVERAGE(D6:AY6)</f>
        <v>#DIV/0!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6"/>
    </row>
    <row r="7" spans="1:51" s="2" customFormat="1" ht="12.75">
      <c r="A7" s="74" t="s">
        <v>74</v>
      </c>
      <c r="B7" s="75"/>
      <c r="C7" s="76"/>
      <c r="D7" s="59" t="e">
        <f>ABS(+D6-$C$6)</f>
        <v>#DIV/0!</v>
      </c>
      <c r="E7" s="59" t="e">
        <f aca="true" t="shared" si="1" ref="E7:AY7">ABS(+E6-$C$6)</f>
        <v>#DIV/0!</v>
      </c>
      <c r="F7" s="59" t="e">
        <f t="shared" si="1"/>
        <v>#DIV/0!</v>
      </c>
      <c r="G7" s="59" t="e">
        <f t="shared" si="1"/>
        <v>#DIV/0!</v>
      </c>
      <c r="H7" s="59" t="e">
        <f t="shared" si="1"/>
        <v>#DIV/0!</v>
      </c>
      <c r="I7" s="59" t="e">
        <f t="shared" si="1"/>
        <v>#DIV/0!</v>
      </c>
      <c r="J7" s="59" t="e">
        <f t="shared" si="1"/>
        <v>#DIV/0!</v>
      </c>
      <c r="K7" s="59" t="e">
        <f t="shared" si="1"/>
        <v>#DIV/0!</v>
      </c>
      <c r="L7" s="59" t="e">
        <f t="shared" si="1"/>
        <v>#DIV/0!</v>
      </c>
      <c r="M7" s="59" t="e">
        <f t="shared" si="1"/>
        <v>#DIV/0!</v>
      </c>
      <c r="N7" s="59" t="e">
        <f t="shared" si="1"/>
        <v>#DIV/0!</v>
      </c>
      <c r="O7" s="59" t="e">
        <f t="shared" si="1"/>
        <v>#DIV/0!</v>
      </c>
      <c r="P7" s="59" t="e">
        <f t="shared" si="1"/>
        <v>#DIV/0!</v>
      </c>
      <c r="Q7" s="59" t="e">
        <f t="shared" si="1"/>
        <v>#DIV/0!</v>
      </c>
      <c r="R7" s="59" t="e">
        <f t="shared" si="1"/>
        <v>#DIV/0!</v>
      </c>
      <c r="S7" s="59" t="e">
        <f t="shared" si="1"/>
        <v>#DIV/0!</v>
      </c>
      <c r="T7" s="59" t="e">
        <f t="shared" si="1"/>
        <v>#DIV/0!</v>
      </c>
      <c r="U7" s="59" t="e">
        <f t="shared" si="1"/>
        <v>#DIV/0!</v>
      </c>
      <c r="V7" s="59" t="e">
        <f t="shared" si="1"/>
        <v>#DIV/0!</v>
      </c>
      <c r="W7" s="59" t="e">
        <f t="shared" si="1"/>
        <v>#DIV/0!</v>
      </c>
      <c r="X7" s="59" t="e">
        <f t="shared" si="1"/>
        <v>#DIV/0!</v>
      </c>
      <c r="Y7" s="59" t="e">
        <f t="shared" si="1"/>
        <v>#DIV/0!</v>
      </c>
      <c r="Z7" s="59" t="e">
        <f t="shared" si="1"/>
        <v>#DIV/0!</v>
      </c>
      <c r="AA7" s="59" t="e">
        <f t="shared" si="1"/>
        <v>#DIV/0!</v>
      </c>
      <c r="AB7" s="59" t="e">
        <f t="shared" si="1"/>
        <v>#DIV/0!</v>
      </c>
      <c r="AC7" s="59" t="e">
        <f t="shared" si="1"/>
        <v>#DIV/0!</v>
      </c>
      <c r="AD7" s="59" t="e">
        <f t="shared" si="1"/>
        <v>#DIV/0!</v>
      </c>
      <c r="AE7" s="59" t="e">
        <f t="shared" si="1"/>
        <v>#DIV/0!</v>
      </c>
      <c r="AF7" s="59" t="e">
        <f t="shared" si="1"/>
        <v>#DIV/0!</v>
      </c>
      <c r="AG7" s="59" t="e">
        <f t="shared" si="1"/>
        <v>#DIV/0!</v>
      </c>
      <c r="AH7" s="59" t="e">
        <f t="shared" si="1"/>
        <v>#DIV/0!</v>
      </c>
      <c r="AI7" s="59" t="e">
        <f t="shared" si="1"/>
        <v>#DIV/0!</v>
      </c>
      <c r="AJ7" s="59" t="e">
        <f t="shared" si="1"/>
        <v>#DIV/0!</v>
      </c>
      <c r="AK7" s="59" t="e">
        <f t="shared" si="1"/>
        <v>#DIV/0!</v>
      </c>
      <c r="AL7" s="59" t="e">
        <f t="shared" si="1"/>
        <v>#DIV/0!</v>
      </c>
      <c r="AM7" s="59" t="e">
        <f t="shared" si="1"/>
        <v>#DIV/0!</v>
      </c>
      <c r="AN7" s="59" t="e">
        <f t="shared" si="1"/>
        <v>#DIV/0!</v>
      </c>
      <c r="AO7" s="59" t="e">
        <f t="shared" si="1"/>
        <v>#DIV/0!</v>
      </c>
      <c r="AP7" s="59" t="e">
        <f t="shared" si="1"/>
        <v>#DIV/0!</v>
      </c>
      <c r="AQ7" s="59" t="e">
        <f t="shared" si="1"/>
        <v>#DIV/0!</v>
      </c>
      <c r="AR7" s="59" t="e">
        <f t="shared" si="1"/>
        <v>#DIV/0!</v>
      </c>
      <c r="AS7" s="59" t="e">
        <f t="shared" si="1"/>
        <v>#DIV/0!</v>
      </c>
      <c r="AT7" s="59" t="e">
        <f t="shared" si="1"/>
        <v>#DIV/0!</v>
      </c>
      <c r="AU7" s="59" t="e">
        <f t="shared" si="1"/>
        <v>#DIV/0!</v>
      </c>
      <c r="AV7" s="59" t="e">
        <f t="shared" si="1"/>
        <v>#DIV/0!</v>
      </c>
      <c r="AW7" s="59" t="e">
        <f t="shared" si="1"/>
        <v>#DIV/0!</v>
      </c>
      <c r="AX7" s="59" t="e">
        <f t="shared" si="1"/>
        <v>#DIV/0!</v>
      </c>
      <c r="AY7" s="59" t="e">
        <f t="shared" si="1"/>
        <v>#DIV/0!</v>
      </c>
    </row>
    <row r="8" spans="1:51" ht="12.75">
      <c r="A8" s="60" t="s">
        <v>96</v>
      </c>
      <c r="B8" s="61" t="s">
        <v>75</v>
      </c>
      <c r="C8" s="62" t="e">
        <f>+C6*0.05</f>
        <v>#DIV/0!</v>
      </c>
      <c r="D8" s="118" t="e">
        <f>IF(D7&gt;$C8,"&gt;5%","")</f>
        <v>#DIV/0!</v>
      </c>
      <c r="E8" s="118" t="e">
        <f>IF(E7&gt;$C8,"&gt;5%","")</f>
        <v>#DIV/0!</v>
      </c>
      <c r="F8" s="118" t="e">
        <f>IF(F7&gt;$C8,"&gt;5%","")</f>
        <v>#DIV/0!</v>
      </c>
      <c r="G8" s="118" t="e">
        <f>IF(G7&gt;$C8,"&gt;5%","")</f>
        <v>#DIV/0!</v>
      </c>
      <c r="H8" s="118" t="e">
        <f aca="true" t="shared" si="2" ref="H8:AY8">IF(H7&gt;$C8,"&gt;5%","")</f>
        <v>#DIV/0!</v>
      </c>
      <c r="I8" s="118" t="e">
        <f t="shared" si="2"/>
        <v>#DIV/0!</v>
      </c>
      <c r="J8" s="118" t="e">
        <f t="shared" si="2"/>
        <v>#DIV/0!</v>
      </c>
      <c r="K8" s="118" t="e">
        <f t="shared" si="2"/>
        <v>#DIV/0!</v>
      </c>
      <c r="L8" s="118" t="e">
        <f t="shared" si="2"/>
        <v>#DIV/0!</v>
      </c>
      <c r="M8" s="118" t="e">
        <f t="shared" si="2"/>
        <v>#DIV/0!</v>
      </c>
      <c r="N8" s="118" t="e">
        <f t="shared" si="2"/>
        <v>#DIV/0!</v>
      </c>
      <c r="O8" s="118" t="e">
        <f t="shared" si="2"/>
        <v>#DIV/0!</v>
      </c>
      <c r="P8" s="118" t="e">
        <f t="shared" si="2"/>
        <v>#DIV/0!</v>
      </c>
      <c r="Q8" s="118" t="e">
        <f t="shared" si="2"/>
        <v>#DIV/0!</v>
      </c>
      <c r="R8" s="118" t="e">
        <f t="shared" si="2"/>
        <v>#DIV/0!</v>
      </c>
      <c r="S8" s="118" t="e">
        <f t="shared" si="2"/>
        <v>#DIV/0!</v>
      </c>
      <c r="T8" s="118" t="e">
        <f t="shared" si="2"/>
        <v>#DIV/0!</v>
      </c>
      <c r="U8" s="118" t="e">
        <f t="shared" si="2"/>
        <v>#DIV/0!</v>
      </c>
      <c r="V8" s="118" t="e">
        <f t="shared" si="2"/>
        <v>#DIV/0!</v>
      </c>
      <c r="W8" s="118" t="e">
        <f t="shared" si="2"/>
        <v>#DIV/0!</v>
      </c>
      <c r="X8" s="118" t="e">
        <f t="shared" si="2"/>
        <v>#DIV/0!</v>
      </c>
      <c r="Y8" s="118" t="e">
        <f t="shared" si="2"/>
        <v>#DIV/0!</v>
      </c>
      <c r="Z8" s="118" t="e">
        <f t="shared" si="2"/>
        <v>#DIV/0!</v>
      </c>
      <c r="AA8" s="118" t="e">
        <f t="shared" si="2"/>
        <v>#DIV/0!</v>
      </c>
      <c r="AB8" s="118" t="e">
        <f t="shared" si="2"/>
        <v>#DIV/0!</v>
      </c>
      <c r="AC8" s="118" t="e">
        <f t="shared" si="2"/>
        <v>#DIV/0!</v>
      </c>
      <c r="AD8" s="118" t="e">
        <f t="shared" si="2"/>
        <v>#DIV/0!</v>
      </c>
      <c r="AE8" s="118" t="e">
        <f t="shared" si="2"/>
        <v>#DIV/0!</v>
      </c>
      <c r="AF8" s="118" t="e">
        <f t="shared" si="2"/>
        <v>#DIV/0!</v>
      </c>
      <c r="AG8" s="118" t="e">
        <f t="shared" si="2"/>
        <v>#DIV/0!</v>
      </c>
      <c r="AH8" s="118" t="e">
        <f t="shared" si="2"/>
        <v>#DIV/0!</v>
      </c>
      <c r="AI8" s="118" t="e">
        <f t="shared" si="2"/>
        <v>#DIV/0!</v>
      </c>
      <c r="AJ8" s="118" t="e">
        <f t="shared" si="2"/>
        <v>#DIV/0!</v>
      </c>
      <c r="AK8" s="118" t="e">
        <f t="shared" si="2"/>
        <v>#DIV/0!</v>
      </c>
      <c r="AL8" s="118" t="e">
        <f t="shared" si="2"/>
        <v>#DIV/0!</v>
      </c>
      <c r="AM8" s="118" t="e">
        <f t="shared" si="2"/>
        <v>#DIV/0!</v>
      </c>
      <c r="AN8" s="118" t="e">
        <f t="shared" si="2"/>
        <v>#DIV/0!</v>
      </c>
      <c r="AO8" s="118" t="e">
        <f t="shared" si="2"/>
        <v>#DIV/0!</v>
      </c>
      <c r="AP8" s="118" t="e">
        <f t="shared" si="2"/>
        <v>#DIV/0!</v>
      </c>
      <c r="AQ8" s="118" t="e">
        <f t="shared" si="2"/>
        <v>#DIV/0!</v>
      </c>
      <c r="AR8" s="118" t="e">
        <f t="shared" si="2"/>
        <v>#DIV/0!</v>
      </c>
      <c r="AS8" s="118" t="e">
        <f t="shared" si="2"/>
        <v>#DIV/0!</v>
      </c>
      <c r="AT8" s="118" t="e">
        <f t="shared" si="2"/>
        <v>#DIV/0!</v>
      </c>
      <c r="AU8" s="118" t="e">
        <f t="shared" si="2"/>
        <v>#DIV/0!</v>
      </c>
      <c r="AV8" s="118" t="e">
        <f t="shared" si="2"/>
        <v>#DIV/0!</v>
      </c>
      <c r="AW8" s="118" t="e">
        <f t="shared" si="2"/>
        <v>#DIV/0!</v>
      </c>
      <c r="AX8" s="118" t="e">
        <f t="shared" si="2"/>
        <v>#DIV/0!</v>
      </c>
      <c r="AY8" s="118" t="e">
        <f t="shared" si="2"/>
        <v>#DIV/0!</v>
      </c>
    </row>
    <row r="9" spans="1:51" ht="13.5" thickBot="1">
      <c r="A9" s="63" t="s">
        <v>97</v>
      </c>
      <c r="B9" s="64" t="s">
        <v>75</v>
      </c>
      <c r="C9" s="65" t="e">
        <f>+C6*0.08</f>
        <v>#DIV/0!</v>
      </c>
      <c r="D9" s="119" t="e">
        <f>IF(D7&gt;$C9,"&gt;10%","")</f>
        <v>#DIV/0!</v>
      </c>
      <c r="E9" s="119" t="e">
        <f>IF(E7&gt;$C9,"&gt;10%","")</f>
        <v>#DIV/0!</v>
      </c>
      <c r="F9" s="119" t="e">
        <f>IF(F7&gt;$C9,"&gt;10%","")</f>
        <v>#DIV/0!</v>
      </c>
      <c r="G9" s="119" t="e">
        <f>IF(G7&gt;$C9,"&gt;10%","")</f>
        <v>#DIV/0!</v>
      </c>
      <c r="H9" s="119" t="e">
        <f aca="true" t="shared" si="3" ref="H9:AY9">IF(H7&gt;$C9,"&gt;10%","")</f>
        <v>#DIV/0!</v>
      </c>
      <c r="I9" s="119" t="e">
        <f t="shared" si="3"/>
        <v>#DIV/0!</v>
      </c>
      <c r="J9" s="119" t="e">
        <f t="shared" si="3"/>
        <v>#DIV/0!</v>
      </c>
      <c r="K9" s="119" t="e">
        <f t="shared" si="3"/>
        <v>#DIV/0!</v>
      </c>
      <c r="L9" s="119" t="e">
        <f t="shared" si="3"/>
        <v>#DIV/0!</v>
      </c>
      <c r="M9" s="119" t="e">
        <f t="shared" si="3"/>
        <v>#DIV/0!</v>
      </c>
      <c r="N9" s="119" t="e">
        <f t="shared" si="3"/>
        <v>#DIV/0!</v>
      </c>
      <c r="O9" s="119" t="e">
        <f t="shared" si="3"/>
        <v>#DIV/0!</v>
      </c>
      <c r="P9" s="119" t="e">
        <f t="shared" si="3"/>
        <v>#DIV/0!</v>
      </c>
      <c r="Q9" s="119" t="e">
        <f t="shared" si="3"/>
        <v>#DIV/0!</v>
      </c>
      <c r="R9" s="119" t="e">
        <f t="shared" si="3"/>
        <v>#DIV/0!</v>
      </c>
      <c r="S9" s="119" t="e">
        <f t="shared" si="3"/>
        <v>#DIV/0!</v>
      </c>
      <c r="T9" s="119" t="e">
        <f t="shared" si="3"/>
        <v>#DIV/0!</v>
      </c>
      <c r="U9" s="119" t="e">
        <f t="shared" si="3"/>
        <v>#DIV/0!</v>
      </c>
      <c r="V9" s="119" t="e">
        <f t="shared" si="3"/>
        <v>#DIV/0!</v>
      </c>
      <c r="W9" s="119" t="e">
        <f t="shared" si="3"/>
        <v>#DIV/0!</v>
      </c>
      <c r="X9" s="119" t="e">
        <f t="shared" si="3"/>
        <v>#DIV/0!</v>
      </c>
      <c r="Y9" s="119" t="e">
        <f t="shared" si="3"/>
        <v>#DIV/0!</v>
      </c>
      <c r="Z9" s="119" t="e">
        <f t="shared" si="3"/>
        <v>#DIV/0!</v>
      </c>
      <c r="AA9" s="119" t="e">
        <f t="shared" si="3"/>
        <v>#DIV/0!</v>
      </c>
      <c r="AB9" s="119" t="e">
        <f t="shared" si="3"/>
        <v>#DIV/0!</v>
      </c>
      <c r="AC9" s="119" t="e">
        <f t="shared" si="3"/>
        <v>#DIV/0!</v>
      </c>
      <c r="AD9" s="119" t="e">
        <f t="shared" si="3"/>
        <v>#DIV/0!</v>
      </c>
      <c r="AE9" s="119" t="e">
        <f t="shared" si="3"/>
        <v>#DIV/0!</v>
      </c>
      <c r="AF9" s="119" t="e">
        <f t="shared" si="3"/>
        <v>#DIV/0!</v>
      </c>
      <c r="AG9" s="119" t="e">
        <f t="shared" si="3"/>
        <v>#DIV/0!</v>
      </c>
      <c r="AH9" s="119" t="e">
        <f t="shared" si="3"/>
        <v>#DIV/0!</v>
      </c>
      <c r="AI9" s="119" t="e">
        <f t="shared" si="3"/>
        <v>#DIV/0!</v>
      </c>
      <c r="AJ9" s="119" t="e">
        <f t="shared" si="3"/>
        <v>#DIV/0!</v>
      </c>
      <c r="AK9" s="119" t="e">
        <f t="shared" si="3"/>
        <v>#DIV/0!</v>
      </c>
      <c r="AL9" s="119" t="e">
        <f t="shared" si="3"/>
        <v>#DIV/0!</v>
      </c>
      <c r="AM9" s="119" t="e">
        <f t="shared" si="3"/>
        <v>#DIV/0!</v>
      </c>
      <c r="AN9" s="119" t="e">
        <f t="shared" si="3"/>
        <v>#DIV/0!</v>
      </c>
      <c r="AO9" s="119" t="e">
        <f t="shared" si="3"/>
        <v>#DIV/0!</v>
      </c>
      <c r="AP9" s="119" t="e">
        <f t="shared" si="3"/>
        <v>#DIV/0!</v>
      </c>
      <c r="AQ9" s="119" t="e">
        <f t="shared" si="3"/>
        <v>#DIV/0!</v>
      </c>
      <c r="AR9" s="119" t="e">
        <f t="shared" si="3"/>
        <v>#DIV/0!</v>
      </c>
      <c r="AS9" s="119" t="e">
        <f t="shared" si="3"/>
        <v>#DIV/0!</v>
      </c>
      <c r="AT9" s="119" t="e">
        <f t="shared" si="3"/>
        <v>#DIV/0!</v>
      </c>
      <c r="AU9" s="119" t="e">
        <f t="shared" si="3"/>
        <v>#DIV/0!</v>
      </c>
      <c r="AV9" s="119" t="e">
        <f t="shared" si="3"/>
        <v>#DIV/0!</v>
      </c>
      <c r="AW9" s="119" t="e">
        <f t="shared" si="3"/>
        <v>#DIV/0!</v>
      </c>
      <c r="AX9" s="119" t="e">
        <f t="shared" si="3"/>
        <v>#DIV/0!</v>
      </c>
      <c r="AY9" s="119" t="e">
        <f t="shared" si="3"/>
        <v>#DIV/0!</v>
      </c>
    </row>
    <row r="10" spans="4:51" ht="12.75"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</row>
    <row r="12" spans="1:20" ht="12.75">
      <c r="A12" t="s">
        <v>76</v>
      </c>
      <c r="T12" t="s">
        <v>77</v>
      </c>
    </row>
    <row r="14" spans="1:26" s="2" customFormat="1" ht="12.75">
      <c r="A14" s="51" t="s">
        <v>78</v>
      </c>
      <c r="B14" s="51"/>
      <c r="C14" s="51"/>
      <c r="E14" s="13" t="s">
        <v>104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13" ht="12.75">
      <c r="A15" s="52" t="s">
        <v>63</v>
      </c>
      <c r="B15" s="178"/>
      <c r="C15" s="178"/>
      <c r="D15" s="178"/>
      <c r="E15" s="6" t="s">
        <v>64</v>
      </c>
      <c r="F15" s="87"/>
      <c r="G15" s="6" t="s">
        <v>65</v>
      </c>
      <c r="I15" s="117" t="s">
        <v>66</v>
      </c>
      <c r="J15" s="117"/>
      <c r="K15" s="177"/>
      <c r="L15" s="177"/>
      <c r="M15" s="177"/>
    </row>
    <row r="16" spans="2:27" ht="12.75">
      <c r="B16" s="13"/>
      <c r="C16" s="13"/>
      <c r="E16" s="2" t="s">
        <v>79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 t="s">
        <v>80</v>
      </c>
      <c r="R16" s="2"/>
      <c r="S16" s="2"/>
      <c r="T16" s="2"/>
      <c r="U16" s="2"/>
      <c r="V16" s="2"/>
      <c r="X16" s="2"/>
      <c r="Z16" s="2"/>
      <c r="AA16" s="2"/>
    </row>
    <row r="17" spans="1:13" ht="12.75">
      <c r="A17" s="77" t="s">
        <v>81</v>
      </c>
      <c r="B17" s="77"/>
      <c r="C17" s="77"/>
      <c r="D17" s="135" t="s">
        <v>70</v>
      </c>
      <c r="M17" s="135" t="s">
        <v>71</v>
      </c>
    </row>
    <row r="18" spans="1:51" ht="12.75">
      <c r="A18" s="78" t="s">
        <v>82</v>
      </c>
      <c r="B18" s="79"/>
      <c r="C18" s="73"/>
      <c r="D18" s="67">
        <v>1</v>
      </c>
      <c r="E18" s="67">
        <f aca="true" t="shared" si="4" ref="E18:AY18">+D18+1</f>
        <v>2</v>
      </c>
      <c r="F18" s="67">
        <f t="shared" si="4"/>
        <v>3</v>
      </c>
      <c r="G18" s="67">
        <f t="shared" si="4"/>
        <v>4</v>
      </c>
      <c r="H18" s="67">
        <f t="shared" si="4"/>
        <v>5</v>
      </c>
      <c r="I18" s="67">
        <f t="shared" si="4"/>
        <v>6</v>
      </c>
      <c r="J18" s="67">
        <f t="shared" si="4"/>
        <v>7</v>
      </c>
      <c r="K18" s="67">
        <f t="shared" si="4"/>
        <v>8</v>
      </c>
      <c r="L18" s="67">
        <f t="shared" si="4"/>
        <v>9</v>
      </c>
      <c r="M18" s="67">
        <f t="shared" si="4"/>
        <v>10</v>
      </c>
      <c r="N18" s="67">
        <f t="shared" si="4"/>
        <v>11</v>
      </c>
      <c r="O18" s="67">
        <f t="shared" si="4"/>
        <v>12</v>
      </c>
      <c r="P18" s="67">
        <f t="shared" si="4"/>
        <v>13</v>
      </c>
      <c r="Q18" s="67">
        <f t="shared" si="4"/>
        <v>14</v>
      </c>
      <c r="R18" s="67">
        <f t="shared" si="4"/>
        <v>15</v>
      </c>
      <c r="S18" s="67">
        <f t="shared" si="4"/>
        <v>16</v>
      </c>
      <c r="T18" s="67">
        <f t="shared" si="4"/>
        <v>17</v>
      </c>
      <c r="U18" s="67">
        <f t="shared" si="4"/>
        <v>18</v>
      </c>
      <c r="V18" s="67">
        <f t="shared" si="4"/>
        <v>19</v>
      </c>
      <c r="W18" s="67">
        <f t="shared" si="4"/>
        <v>20</v>
      </c>
      <c r="X18" s="67">
        <f t="shared" si="4"/>
        <v>21</v>
      </c>
      <c r="Y18" s="67">
        <f t="shared" si="4"/>
        <v>22</v>
      </c>
      <c r="Z18" s="67">
        <f t="shared" si="4"/>
        <v>23</v>
      </c>
      <c r="AA18" s="67">
        <f t="shared" si="4"/>
        <v>24</v>
      </c>
      <c r="AB18" s="67">
        <f t="shared" si="4"/>
        <v>25</v>
      </c>
      <c r="AC18" s="67">
        <f t="shared" si="4"/>
        <v>26</v>
      </c>
      <c r="AD18" s="67">
        <f t="shared" si="4"/>
        <v>27</v>
      </c>
      <c r="AE18" s="67">
        <f t="shared" si="4"/>
        <v>28</v>
      </c>
      <c r="AF18" s="67">
        <f t="shared" si="4"/>
        <v>29</v>
      </c>
      <c r="AG18" s="67">
        <f t="shared" si="4"/>
        <v>30</v>
      </c>
      <c r="AH18" s="67">
        <f t="shared" si="4"/>
        <v>31</v>
      </c>
      <c r="AI18" s="67">
        <f t="shared" si="4"/>
        <v>32</v>
      </c>
      <c r="AJ18" s="67">
        <f t="shared" si="4"/>
        <v>33</v>
      </c>
      <c r="AK18" s="67">
        <f t="shared" si="4"/>
        <v>34</v>
      </c>
      <c r="AL18" s="67">
        <f t="shared" si="4"/>
        <v>35</v>
      </c>
      <c r="AM18" s="67">
        <f t="shared" si="4"/>
        <v>36</v>
      </c>
      <c r="AN18" s="67">
        <f t="shared" si="4"/>
        <v>37</v>
      </c>
      <c r="AO18" s="67">
        <f t="shared" si="4"/>
        <v>38</v>
      </c>
      <c r="AP18" s="67">
        <f t="shared" si="4"/>
        <v>39</v>
      </c>
      <c r="AQ18" s="67">
        <f t="shared" si="4"/>
        <v>40</v>
      </c>
      <c r="AR18" s="67">
        <f t="shared" si="4"/>
        <v>41</v>
      </c>
      <c r="AS18" s="67">
        <f t="shared" si="4"/>
        <v>42</v>
      </c>
      <c r="AT18" s="67">
        <f t="shared" si="4"/>
        <v>43</v>
      </c>
      <c r="AU18" s="67">
        <f t="shared" si="4"/>
        <v>44</v>
      </c>
      <c r="AV18" s="67">
        <f t="shared" si="4"/>
        <v>45</v>
      </c>
      <c r="AW18" s="67">
        <f t="shared" si="4"/>
        <v>46</v>
      </c>
      <c r="AX18" s="67">
        <f t="shared" si="4"/>
        <v>47</v>
      </c>
      <c r="AY18" s="67">
        <f t="shared" si="4"/>
        <v>48</v>
      </c>
    </row>
    <row r="19" spans="1:51" ht="12.75">
      <c r="A19" s="79" t="s">
        <v>73</v>
      </c>
      <c r="B19" s="73"/>
      <c r="C19" s="68" t="e">
        <f>AVERAGE(D19:AY19)</f>
        <v>#DIV/0!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</row>
    <row r="20" spans="1:51" ht="12.75">
      <c r="A20" s="80" t="s">
        <v>83</v>
      </c>
      <c r="B20" s="81"/>
      <c r="C20" s="68" t="e">
        <f>+C19*1.1</f>
        <v>#DIV/0!</v>
      </c>
      <c r="D20" s="69" t="e">
        <f>+D6-$C$19</f>
        <v>#DIV/0!</v>
      </c>
      <c r="E20" s="69" t="e">
        <f aca="true" t="shared" si="5" ref="E20:AY20">+E6-$C$19</f>
        <v>#DIV/0!</v>
      </c>
      <c r="F20" s="69" t="e">
        <f t="shared" si="5"/>
        <v>#DIV/0!</v>
      </c>
      <c r="G20" s="69" t="e">
        <f t="shared" si="5"/>
        <v>#DIV/0!</v>
      </c>
      <c r="H20" s="69" t="e">
        <f t="shared" si="5"/>
        <v>#DIV/0!</v>
      </c>
      <c r="I20" s="69" t="e">
        <f t="shared" si="5"/>
        <v>#DIV/0!</v>
      </c>
      <c r="J20" s="69" t="e">
        <f t="shared" si="5"/>
        <v>#DIV/0!</v>
      </c>
      <c r="K20" s="69" t="e">
        <f t="shared" si="5"/>
        <v>#DIV/0!</v>
      </c>
      <c r="L20" s="69" t="e">
        <f t="shared" si="5"/>
        <v>#DIV/0!</v>
      </c>
      <c r="M20" s="69" t="e">
        <f t="shared" si="5"/>
        <v>#DIV/0!</v>
      </c>
      <c r="N20" s="69" t="e">
        <f t="shared" si="5"/>
        <v>#DIV/0!</v>
      </c>
      <c r="O20" s="69" t="e">
        <f t="shared" si="5"/>
        <v>#DIV/0!</v>
      </c>
      <c r="P20" s="69" t="e">
        <f t="shared" si="5"/>
        <v>#DIV/0!</v>
      </c>
      <c r="Q20" s="69" t="e">
        <f t="shared" si="5"/>
        <v>#DIV/0!</v>
      </c>
      <c r="R20" s="69" t="e">
        <f t="shared" si="5"/>
        <v>#DIV/0!</v>
      </c>
      <c r="S20" s="69" t="e">
        <f t="shared" si="5"/>
        <v>#DIV/0!</v>
      </c>
      <c r="T20" s="69" t="e">
        <f t="shared" si="5"/>
        <v>#DIV/0!</v>
      </c>
      <c r="U20" s="69" t="e">
        <f t="shared" si="5"/>
        <v>#DIV/0!</v>
      </c>
      <c r="V20" s="69" t="e">
        <f t="shared" si="5"/>
        <v>#DIV/0!</v>
      </c>
      <c r="W20" s="69" t="e">
        <f t="shared" si="5"/>
        <v>#DIV/0!</v>
      </c>
      <c r="X20" s="69" t="e">
        <f t="shared" si="5"/>
        <v>#DIV/0!</v>
      </c>
      <c r="Y20" s="69" t="e">
        <f t="shared" si="5"/>
        <v>#DIV/0!</v>
      </c>
      <c r="Z20" s="69" t="e">
        <f t="shared" si="5"/>
        <v>#DIV/0!</v>
      </c>
      <c r="AA20" s="69" t="e">
        <f t="shared" si="5"/>
        <v>#DIV/0!</v>
      </c>
      <c r="AB20" s="69" t="e">
        <f t="shared" si="5"/>
        <v>#DIV/0!</v>
      </c>
      <c r="AC20" s="69" t="e">
        <f t="shared" si="5"/>
        <v>#DIV/0!</v>
      </c>
      <c r="AD20" s="69" t="e">
        <f t="shared" si="5"/>
        <v>#DIV/0!</v>
      </c>
      <c r="AE20" s="69" t="e">
        <f t="shared" si="5"/>
        <v>#DIV/0!</v>
      </c>
      <c r="AF20" s="69" t="e">
        <f t="shared" si="5"/>
        <v>#DIV/0!</v>
      </c>
      <c r="AG20" s="69" t="e">
        <f t="shared" si="5"/>
        <v>#DIV/0!</v>
      </c>
      <c r="AH20" s="69" t="e">
        <f t="shared" si="5"/>
        <v>#DIV/0!</v>
      </c>
      <c r="AI20" s="69" t="e">
        <f t="shared" si="5"/>
        <v>#DIV/0!</v>
      </c>
      <c r="AJ20" s="69" t="e">
        <f t="shared" si="5"/>
        <v>#DIV/0!</v>
      </c>
      <c r="AK20" s="69" t="e">
        <f t="shared" si="5"/>
        <v>#DIV/0!</v>
      </c>
      <c r="AL20" s="69" t="e">
        <f t="shared" si="5"/>
        <v>#DIV/0!</v>
      </c>
      <c r="AM20" s="69" t="e">
        <f t="shared" si="5"/>
        <v>#DIV/0!</v>
      </c>
      <c r="AN20" s="69" t="e">
        <f t="shared" si="5"/>
        <v>#DIV/0!</v>
      </c>
      <c r="AO20" s="69" t="e">
        <f t="shared" si="5"/>
        <v>#DIV/0!</v>
      </c>
      <c r="AP20" s="69" t="e">
        <f t="shared" si="5"/>
        <v>#DIV/0!</v>
      </c>
      <c r="AQ20" s="69" t="e">
        <f t="shared" si="5"/>
        <v>#DIV/0!</v>
      </c>
      <c r="AR20" s="69" t="e">
        <f t="shared" si="5"/>
        <v>#DIV/0!</v>
      </c>
      <c r="AS20" s="69" t="e">
        <f t="shared" si="5"/>
        <v>#DIV/0!</v>
      </c>
      <c r="AT20" s="69" t="e">
        <f t="shared" si="5"/>
        <v>#DIV/0!</v>
      </c>
      <c r="AU20" s="69" t="e">
        <f t="shared" si="5"/>
        <v>#DIV/0!</v>
      </c>
      <c r="AV20" s="69" t="e">
        <f t="shared" si="5"/>
        <v>#DIV/0!</v>
      </c>
      <c r="AW20" s="69" t="e">
        <f t="shared" si="5"/>
        <v>#DIV/0!</v>
      </c>
      <c r="AX20" s="69" t="e">
        <f t="shared" si="5"/>
        <v>#DIV/0!</v>
      </c>
      <c r="AY20" s="69" t="e">
        <f t="shared" si="5"/>
        <v>#DIV/0!</v>
      </c>
    </row>
    <row r="21" spans="1:51" ht="12.75">
      <c r="A21" s="129"/>
      <c r="B21" s="129"/>
      <c r="C21" s="130"/>
      <c r="D21" s="131" t="e">
        <f aca="true" t="shared" si="6" ref="D21:I21">IF(D6-$C$20&gt;0,"slitt"," ")</f>
        <v>#DIV/0!</v>
      </c>
      <c r="E21" s="131" t="e">
        <f t="shared" si="6"/>
        <v>#DIV/0!</v>
      </c>
      <c r="F21" s="131" t="e">
        <f t="shared" si="6"/>
        <v>#DIV/0!</v>
      </c>
      <c r="G21" s="131" t="e">
        <f t="shared" si="6"/>
        <v>#DIV/0!</v>
      </c>
      <c r="H21" s="131" t="e">
        <f t="shared" si="6"/>
        <v>#DIV/0!</v>
      </c>
      <c r="I21" s="131" t="e">
        <f t="shared" si="6"/>
        <v>#DIV/0!</v>
      </c>
      <c r="J21" s="131" t="e">
        <f>IF(J6-$C$20&gt;0,"slitt"," ")</f>
        <v>#DIV/0!</v>
      </c>
      <c r="K21" s="131" t="e">
        <f aca="true" t="shared" si="7" ref="K21:AY21">IF(K6-$C$20&gt;0,"slitt"," ")</f>
        <v>#DIV/0!</v>
      </c>
      <c r="L21" s="131" t="e">
        <f t="shared" si="7"/>
        <v>#DIV/0!</v>
      </c>
      <c r="M21" s="131" t="e">
        <f t="shared" si="7"/>
        <v>#DIV/0!</v>
      </c>
      <c r="N21" s="131" t="e">
        <f t="shared" si="7"/>
        <v>#DIV/0!</v>
      </c>
      <c r="O21" s="131" t="e">
        <f t="shared" si="7"/>
        <v>#DIV/0!</v>
      </c>
      <c r="P21" s="131" t="e">
        <f t="shared" si="7"/>
        <v>#DIV/0!</v>
      </c>
      <c r="Q21" s="131" t="e">
        <f t="shared" si="7"/>
        <v>#DIV/0!</v>
      </c>
      <c r="R21" s="131" t="e">
        <f t="shared" si="7"/>
        <v>#DIV/0!</v>
      </c>
      <c r="S21" s="131" t="e">
        <f t="shared" si="7"/>
        <v>#DIV/0!</v>
      </c>
      <c r="T21" s="131" t="e">
        <f t="shared" si="7"/>
        <v>#DIV/0!</v>
      </c>
      <c r="U21" s="131" t="e">
        <f t="shared" si="7"/>
        <v>#DIV/0!</v>
      </c>
      <c r="V21" s="131" t="e">
        <f t="shared" si="7"/>
        <v>#DIV/0!</v>
      </c>
      <c r="W21" s="131" t="e">
        <f t="shared" si="7"/>
        <v>#DIV/0!</v>
      </c>
      <c r="X21" s="131" t="e">
        <f t="shared" si="7"/>
        <v>#DIV/0!</v>
      </c>
      <c r="Y21" s="131" t="e">
        <f t="shared" si="7"/>
        <v>#DIV/0!</v>
      </c>
      <c r="Z21" s="131" t="e">
        <f t="shared" si="7"/>
        <v>#DIV/0!</v>
      </c>
      <c r="AA21" s="131" t="e">
        <f t="shared" si="7"/>
        <v>#DIV/0!</v>
      </c>
      <c r="AB21" s="131" t="e">
        <f t="shared" si="7"/>
        <v>#DIV/0!</v>
      </c>
      <c r="AC21" s="131" t="e">
        <f t="shared" si="7"/>
        <v>#DIV/0!</v>
      </c>
      <c r="AD21" s="131" t="e">
        <f t="shared" si="7"/>
        <v>#DIV/0!</v>
      </c>
      <c r="AE21" s="131" t="e">
        <f t="shared" si="7"/>
        <v>#DIV/0!</v>
      </c>
      <c r="AF21" s="131" t="e">
        <f t="shared" si="7"/>
        <v>#DIV/0!</v>
      </c>
      <c r="AG21" s="131" t="e">
        <f t="shared" si="7"/>
        <v>#DIV/0!</v>
      </c>
      <c r="AH21" s="131" t="e">
        <f t="shared" si="7"/>
        <v>#DIV/0!</v>
      </c>
      <c r="AI21" s="131" t="e">
        <f t="shared" si="7"/>
        <v>#DIV/0!</v>
      </c>
      <c r="AJ21" s="131" t="e">
        <f t="shared" si="7"/>
        <v>#DIV/0!</v>
      </c>
      <c r="AK21" s="131" t="e">
        <f t="shared" si="7"/>
        <v>#DIV/0!</v>
      </c>
      <c r="AL21" s="131" t="e">
        <f t="shared" si="7"/>
        <v>#DIV/0!</v>
      </c>
      <c r="AM21" s="131" t="e">
        <f t="shared" si="7"/>
        <v>#DIV/0!</v>
      </c>
      <c r="AN21" s="131" t="e">
        <f t="shared" si="7"/>
        <v>#DIV/0!</v>
      </c>
      <c r="AO21" s="131" t="e">
        <f t="shared" si="7"/>
        <v>#DIV/0!</v>
      </c>
      <c r="AP21" s="131" t="e">
        <f t="shared" si="7"/>
        <v>#DIV/0!</v>
      </c>
      <c r="AQ21" s="131" t="e">
        <f t="shared" si="7"/>
        <v>#DIV/0!</v>
      </c>
      <c r="AR21" s="131" t="e">
        <f t="shared" si="7"/>
        <v>#DIV/0!</v>
      </c>
      <c r="AS21" s="131" t="e">
        <f t="shared" si="7"/>
        <v>#DIV/0!</v>
      </c>
      <c r="AT21" s="131" t="e">
        <f t="shared" si="7"/>
        <v>#DIV/0!</v>
      </c>
      <c r="AU21" s="131" t="e">
        <f t="shared" si="7"/>
        <v>#DIV/0!</v>
      </c>
      <c r="AV21" s="131" t="e">
        <f t="shared" si="7"/>
        <v>#DIV/0!</v>
      </c>
      <c r="AW21" s="131" t="e">
        <f t="shared" si="7"/>
        <v>#DIV/0!</v>
      </c>
      <c r="AX21" s="131" t="e">
        <f t="shared" si="7"/>
        <v>#DIV/0!</v>
      </c>
      <c r="AY21" s="131" t="e">
        <f t="shared" si="7"/>
        <v>#DIV/0!</v>
      </c>
    </row>
    <row r="22" ht="12.75">
      <c r="A22" t="s">
        <v>84</v>
      </c>
    </row>
    <row r="24" s="70" customFormat="1" ht="12.75">
      <c r="A24" s="70" t="s">
        <v>85</v>
      </c>
    </row>
    <row r="25" s="70" customFormat="1" ht="12.75"/>
    <row r="26" ht="12.75">
      <c r="A26" t="s">
        <v>98</v>
      </c>
    </row>
    <row r="27" spans="1:28" ht="12.75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7"/>
    </row>
    <row r="28" spans="1:28" ht="12.75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7"/>
    </row>
    <row r="29" spans="1:28" ht="12.75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7"/>
    </row>
    <row r="30" spans="1:28" ht="12.75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7"/>
    </row>
    <row r="31" spans="1:28" ht="12.75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7"/>
    </row>
    <row r="32" spans="1:28" ht="12.75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7"/>
    </row>
    <row r="33" spans="1:28" ht="12.75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7"/>
    </row>
    <row r="34" spans="1:28" ht="12.75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7"/>
    </row>
    <row r="35" spans="1:28" ht="12.75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7"/>
    </row>
    <row r="36" spans="1:28" ht="12.75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7"/>
    </row>
    <row r="37" spans="1:28" ht="12.75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7"/>
    </row>
    <row r="38" spans="1:28" ht="12.75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7"/>
    </row>
    <row r="39" spans="1:28" ht="12.75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7"/>
    </row>
    <row r="40" spans="1:28" ht="12.75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7"/>
    </row>
    <row r="41" spans="1:28" ht="12.75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7"/>
    </row>
    <row r="42" spans="1:28" ht="12.75">
      <c r="A42" s="137" t="s">
        <v>105</v>
      </c>
      <c r="B42" s="137" t="s">
        <v>107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</row>
    <row r="43" spans="1:28" ht="12.75" hidden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</row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</sheetData>
  <sheetProtection password="CF55" sheet="1" objects="1" scenarios="1"/>
  <mergeCells count="4">
    <mergeCell ref="K15:M15"/>
    <mergeCell ref="B2:D2"/>
    <mergeCell ref="J2:K2"/>
    <mergeCell ref="B15:D15"/>
  </mergeCells>
  <printOptions/>
  <pageMargins left="0.39" right="0.39" top="0.39" bottom="0.39" header="0.51" footer="0.51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3">
      <selection activeCell="D15" sqref="D15"/>
    </sheetView>
  </sheetViews>
  <sheetFormatPr defaultColWidth="11.421875" defaultRowHeight="12.75"/>
  <cols>
    <col min="1" max="2" width="6.421875" style="0" customWidth="1"/>
    <col min="3" max="3" width="6.7109375" style="0" customWidth="1"/>
    <col min="4" max="4" width="5.140625" style="0" customWidth="1"/>
    <col min="5" max="5" width="5.8515625" style="0" customWidth="1"/>
    <col min="6" max="6" width="6.00390625" style="0" customWidth="1"/>
    <col min="7" max="7" width="5.8515625" style="0" customWidth="1"/>
    <col min="8" max="8" width="5.7109375" style="0" customWidth="1"/>
    <col min="9" max="9" width="5.8515625" style="0" customWidth="1"/>
    <col min="10" max="12" width="5.7109375" style="0" customWidth="1"/>
    <col min="13" max="13" width="6.00390625" style="0" customWidth="1"/>
    <col min="14" max="15" width="5.57421875" style="0" customWidth="1"/>
    <col min="16" max="16" width="5.421875" style="0" customWidth="1"/>
    <col min="17" max="17" width="5.57421875" style="0" customWidth="1"/>
    <col min="18" max="18" width="5.421875" style="0" customWidth="1"/>
    <col min="19" max="19" width="5.57421875" style="0" customWidth="1"/>
    <col min="20" max="20" width="5.8515625" style="0" customWidth="1"/>
    <col min="21" max="22" width="6.7109375" style="0" customWidth="1"/>
    <col min="23" max="16384" width="3.7109375" style="0" customWidth="1"/>
  </cols>
  <sheetData>
    <row r="1" s="3" customFormat="1" ht="15.75">
      <c r="A1" s="3" t="s">
        <v>50</v>
      </c>
    </row>
    <row r="4" spans="1:3" ht="12.75">
      <c r="A4" t="s">
        <v>51</v>
      </c>
      <c r="B4" t="s">
        <v>52</v>
      </c>
      <c r="C4" t="s">
        <v>53</v>
      </c>
    </row>
    <row r="6" spans="1:20" ht="12.75">
      <c r="A6" s="44"/>
      <c r="B6" s="45"/>
      <c r="C6" s="45"/>
      <c r="D6" s="45"/>
      <c r="E6" s="45"/>
      <c r="F6" s="45"/>
      <c r="G6" s="46" t="s">
        <v>54</v>
      </c>
      <c r="H6" s="46"/>
      <c r="I6" s="46"/>
      <c r="J6" s="46"/>
      <c r="K6" s="46"/>
      <c r="L6" s="46"/>
      <c r="M6" s="46"/>
      <c r="N6" s="45"/>
      <c r="O6" s="45"/>
      <c r="P6" s="45"/>
      <c r="Q6" s="45"/>
      <c r="R6" s="45"/>
      <c r="S6" s="45"/>
      <c r="T6" s="47"/>
    </row>
    <row r="7" spans="1:20" ht="12.75">
      <c r="A7" s="48">
        <v>40</v>
      </c>
      <c r="B7" s="49">
        <f aca="true" t="shared" si="0" ref="B7:J7">+A7+1</f>
        <v>41</v>
      </c>
      <c r="C7" s="49">
        <f t="shared" si="0"/>
        <v>42</v>
      </c>
      <c r="D7" s="49">
        <f t="shared" si="0"/>
        <v>43</v>
      </c>
      <c r="E7" s="49">
        <f t="shared" si="0"/>
        <v>44</v>
      </c>
      <c r="F7" s="49">
        <f t="shared" si="0"/>
        <v>45</v>
      </c>
      <c r="G7" s="49">
        <f t="shared" si="0"/>
        <v>46</v>
      </c>
      <c r="H7" s="49">
        <f t="shared" si="0"/>
        <v>47</v>
      </c>
      <c r="I7" s="49">
        <f t="shared" si="0"/>
        <v>48</v>
      </c>
      <c r="J7" s="49">
        <f t="shared" si="0"/>
        <v>49</v>
      </c>
      <c r="K7" s="49">
        <v>50</v>
      </c>
      <c r="L7" s="49">
        <v>52</v>
      </c>
      <c r="M7" s="49">
        <v>54</v>
      </c>
      <c r="N7" s="49">
        <v>56</v>
      </c>
      <c r="O7" s="49">
        <v>58</v>
      </c>
      <c r="P7" s="49">
        <v>60</v>
      </c>
      <c r="Q7" s="49">
        <v>65</v>
      </c>
      <c r="R7" s="49">
        <v>70</v>
      </c>
      <c r="S7" s="49">
        <v>75</v>
      </c>
      <c r="T7" s="49">
        <v>80</v>
      </c>
    </row>
    <row r="8" spans="1:20" ht="12.75">
      <c r="A8" s="88">
        <f aca="true" t="shared" si="1" ref="A8:T8">360/A7</f>
        <v>9</v>
      </c>
      <c r="B8" s="89">
        <f t="shared" si="1"/>
        <v>8.78048780487805</v>
      </c>
      <c r="C8" s="89">
        <f t="shared" si="1"/>
        <v>8.571428571428571</v>
      </c>
      <c r="D8" s="89">
        <f t="shared" si="1"/>
        <v>8.372093023255815</v>
      </c>
      <c r="E8" s="89">
        <f t="shared" si="1"/>
        <v>8.181818181818182</v>
      </c>
      <c r="F8" s="89">
        <f t="shared" si="1"/>
        <v>8</v>
      </c>
      <c r="G8" s="89">
        <f t="shared" si="1"/>
        <v>7.826086956521739</v>
      </c>
      <c r="H8" s="89">
        <f t="shared" si="1"/>
        <v>7.659574468085107</v>
      </c>
      <c r="I8" s="89">
        <f t="shared" si="1"/>
        <v>7.5</v>
      </c>
      <c r="J8" s="89">
        <f t="shared" si="1"/>
        <v>7.346938775510204</v>
      </c>
      <c r="K8" s="89">
        <f t="shared" si="1"/>
        <v>7.2</v>
      </c>
      <c r="L8" s="89">
        <f t="shared" si="1"/>
        <v>6.923076923076923</v>
      </c>
      <c r="M8" s="89">
        <f t="shared" si="1"/>
        <v>6.666666666666667</v>
      </c>
      <c r="N8" s="89">
        <f t="shared" si="1"/>
        <v>6.428571428571429</v>
      </c>
      <c r="O8" s="89">
        <f t="shared" si="1"/>
        <v>6.206896551724138</v>
      </c>
      <c r="P8" s="89">
        <f t="shared" si="1"/>
        <v>6</v>
      </c>
      <c r="Q8" s="89">
        <f t="shared" si="1"/>
        <v>5.538461538461538</v>
      </c>
      <c r="R8" s="89">
        <f t="shared" si="1"/>
        <v>5.142857142857143</v>
      </c>
      <c r="S8" s="89">
        <f t="shared" si="1"/>
        <v>4.8</v>
      </c>
      <c r="T8" s="89">
        <f t="shared" si="1"/>
        <v>4.5</v>
      </c>
    </row>
    <row r="9" spans="1:20" ht="12.75">
      <c r="A9" s="90"/>
      <c r="B9" s="91"/>
      <c r="C9" s="91"/>
      <c r="D9" s="91"/>
      <c r="E9" s="91"/>
      <c r="F9" s="91"/>
      <c r="G9" s="92" t="s">
        <v>55</v>
      </c>
      <c r="H9" s="92"/>
      <c r="I9" s="92"/>
      <c r="J9" s="92"/>
      <c r="K9" s="92"/>
      <c r="L9" s="92"/>
      <c r="M9" s="92"/>
      <c r="N9" s="92"/>
      <c r="O9" s="91"/>
      <c r="P9" s="91"/>
      <c r="Q9" s="91"/>
      <c r="R9" s="91"/>
      <c r="S9" s="91"/>
      <c r="T9" s="93"/>
    </row>
    <row r="13" ht="12.75">
      <c r="A13" t="s">
        <v>56</v>
      </c>
    </row>
    <row r="15" spans="1:10" ht="12.75">
      <c r="A15" t="s">
        <v>57</v>
      </c>
      <c r="D15" s="94"/>
      <c r="E15" t="s">
        <v>58</v>
      </c>
      <c r="F15" t="s">
        <v>59</v>
      </c>
      <c r="I15" s="50" t="e">
        <f>360/D15</f>
        <v>#DIV/0!</v>
      </c>
      <c r="J15" t="s">
        <v>60</v>
      </c>
    </row>
    <row r="18" spans="1:10" ht="12.75">
      <c r="A18" t="s">
        <v>61</v>
      </c>
      <c r="D18" s="94"/>
      <c r="F18" t="s">
        <v>62</v>
      </c>
      <c r="I18" s="50" t="e">
        <f>360/D18</f>
        <v>#DIV/0!</v>
      </c>
      <c r="J18" t="s">
        <v>58</v>
      </c>
    </row>
  </sheetData>
  <sheetProtection password="CF55" sheet="1" objects="1" scenarios="1"/>
  <printOptions/>
  <pageMargins left="0.79" right="0.79" top="0.98" bottom="0.98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0" customWidth="1"/>
    <col min="2" max="2" width="6.57421875" style="0" customWidth="1"/>
    <col min="3" max="9" width="7.7109375" style="0" customWidth="1"/>
    <col min="10" max="10" width="1.421875" style="0" customWidth="1"/>
    <col min="16" max="16" width="3.28125" style="0" customWidth="1"/>
  </cols>
  <sheetData>
    <row r="1" spans="1:17" ht="18.75" thickBot="1">
      <c r="A1" s="170" t="s">
        <v>110</v>
      </c>
      <c r="B1" s="32"/>
      <c r="C1" s="32"/>
      <c r="D1" s="32"/>
      <c r="E1" s="32"/>
      <c r="F1" s="32"/>
      <c r="G1" s="32"/>
      <c r="H1" s="32"/>
      <c r="I1" s="32"/>
      <c r="J1" s="25"/>
      <c r="L1" s="86"/>
      <c r="N1" s="26"/>
      <c r="O1" s="140"/>
      <c r="P1" s="86"/>
      <c r="Q1" s="86"/>
    </row>
    <row r="2" spans="1:15" ht="14.25" customHeight="1">
      <c r="A2" s="33"/>
      <c r="B2" s="34"/>
      <c r="C2" s="171" t="s">
        <v>32</v>
      </c>
      <c r="D2" s="39"/>
      <c r="E2" s="39"/>
      <c r="F2" s="39"/>
      <c r="G2" s="39"/>
      <c r="H2" s="39"/>
      <c r="I2" s="40"/>
      <c r="J2" s="27"/>
      <c r="M2" s="8"/>
      <c r="N2" s="8"/>
      <c r="O2" s="139"/>
    </row>
    <row r="3" spans="1:15" ht="12.75" customHeight="1" thickBot="1">
      <c r="A3" s="35"/>
      <c r="B3" s="36"/>
      <c r="C3" s="175">
        <v>10</v>
      </c>
      <c r="D3" s="175">
        <v>15</v>
      </c>
      <c r="E3" s="175">
        <v>20</v>
      </c>
      <c r="F3" s="175">
        <v>25</v>
      </c>
      <c r="G3" s="175">
        <v>30</v>
      </c>
      <c r="H3" s="175">
        <v>35</v>
      </c>
      <c r="I3" s="176">
        <v>40</v>
      </c>
      <c r="J3" s="27"/>
      <c r="M3" s="8"/>
      <c r="N3" s="8"/>
      <c r="O3" s="139"/>
    </row>
    <row r="4" spans="1:10" ht="13.5" hidden="1" thickBot="1">
      <c r="A4" s="37"/>
      <c r="B4" s="38"/>
      <c r="C4" s="28">
        <v>10</v>
      </c>
      <c r="D4" s="28">
        <v>15</v>
      </c>
      <c r="E4" s="28">
        <v>20</v>
      </c>
      <c r="F4" s="28">
        <v>25</v>
      </c>
      <c r="G4" s="28">
        <v>30</v>
      </c>
      <c r="H4" s="28">
        <v>35</v>
      </c>
      <c r="I4" s="29">
        <v>40</v>
      </c>
      <c r="J4" s="30"/>
    </row>
    <row r="5" spans="1:16" ht="12.75">
      <c r="A5" s="42"/>
      <c r="B5" s="141">
        <v>0.5</v>
      </c>
      <c r="C5" s="142">
        <v>6</v>
      </c>
      <c r="D5" s="142">
        <v>4</v>
      </c>
      <c r="E5" s="142">
        <v>3</v>
      </c>
      <c r="F5" s="142">
        <v>2.4</v>
      </c>
      <c r="G5" s="142">
        <v>2</v>
      </c>
      <c r="H5" s="142">
        <v>1.7142857142857142</v>
      </c>
      <c r="I5" s="143">
        <v>1.5</v>
      </c>
      <c r="J5" s="144"/>
      <c r="K5" s="135"/>
      <c r="L5" s="135"/>
      <c r="M5" s="135"/>
      <c r="N5" s="145"/>
      <c r="O5" s="146"/>
      <c r="P5" s="135"/>
    </row>
    <row r="6" spans="1:16" ht="12.75">
      <c r="A6" s="41"/>
      <c r="B6" s="147">
        <v>0.55</v>
      </c>
      <c r="C6" s="148">
        <v>6.6</v>
      </c>
      <c r="D6" s="148">
        <v>4.4</v>
      </c>
      <c r="E6" s="148">
        <v>3.3</v>
      </c>
      <c r="F6" s="148">
        <v>2.64</v>
      </c>
      <c r="G6" s="148">
        <v>2.2</v>
      </c>
      <c r="H6" s="148">
        <v>1.8857142857142857</v>
      </c>
      <c r="I6" s="149">
        <v>1.65</v>
      </c>
      <c r="J6" s="144"/>
      <c r="K6" s="135"/>
      <c r="L6" s="135"/>
      <c r="M6" s="145" t="s">
        <v>31</v>
      </c>
      <c r="N6" s="150" t="s">
        <v>87</v>
      </c>
      <c r="O6" s="135"/>
      <c r="P6" s="135"/>
    </row>
    <row r="7" spans="1:16" ht="12.75">
      <c r="A7" s="41"/>
      <c r="B7" s="151">
        <v>0.6</v>
      </c>
      <c r="C7" s="148">
        <v>7.2</v>
      </c>
      <c r="D7" s="148">
        <v>4.8</v>
      </c>
      <c r="E7" s="148">
        <v>3.6</v>
      </c>
      <c r="F7" s="148">
        <v>2.88</v>
      </c>
      <c r="G7" s="148">
        <v>2.4</v>
      </c>
      <c r="H7" s="148">
        <v>2.0571428571428574</v>
      </c>
      <c r="I7" s="149">
        <v>1.8</v>
      </c>
      <c r="J7" s="144"/>
      <c r="K7" s="135"/>
      <c r="L7" s="135"/>
      <c r="M7" s="145"/>
      <c r="N7" s="152" t="s">
        <v>33</v>
      </c>
      <c r="O7" s="172"/>
      <c r="P7" s="135"/>
    </row>
    <row r="8" spans="1:16" ht="13.5" thickBot="1">
      <c r="A8" s="41"/>
      <c r="B8" s="151">
        <v>0.65</v>
      </c>
      <c r="C8" s="148">
        <v>7.8</v>
      </c>
      <c r="D8" s="148">
        <v>5.2</v>
      </c>
      <c r="E8" s="148">
        <v>3.9</v>
      </c>
      <c r="F8" s="148">
        <v>3.12</v>
      </c>
      <c r="G8" s="148">
        <v>2.6</v>
      </c>
      <c r="H8" s="148">
        <v>2.228571428571429</v>
      </c>
      <c r="I8" s="149">
        <v>1.95</v>
      </c>
      <c r="J8" s="144"/>
      <c r="K8" s="135"/>
      <c r="L8" s="135"/>
      <c r="M8" s="135"/>
      <c r="N8" s="152" t="s">
        <v>34</v>
      </c>
      <c r="O8" s="173"/>
      <c r="P8" s="135"/>
    </row>
    <row r="9" spans="1:16" ht="12.75">
      <c r="A9" s="41"/>
      <c r="B9" s="151">
        <v>0.7</v>
      </c>
      <c r="C9" s="148">
        <v>8.4</v>
      </c>
      <c r="D9" s="148">
        <v>5.6</v>
      </c>
      <c r="E9" s="148">
        <v>4.2</v>
      </c>
      <c r="F9" s="148">
        <v>3.36</v>
      </c>
      <c r="G9" s="148">
        <v>2.8</v>
      </c>
      <c r="H9" s="148">
        <v>2.4</v>
      </c>
      <c r="I9" s="149">
        <v>2.1</v>
      </c>
      <c r="J9" s="144"/>
      <c r="K9" s="135"/>
      <c r="L9" s="135"/>
      <c r="M9" s="152"/>
      <c r="N9" s="152"/>
      <c r="O9" s="153"/>
      <c r="P9" s="135"/>
    </row>
    <row r="10" spans="1:16" ht="12.75">
      <c r="A10" s="41"/>
      <c r="B10" s="151">
        <v>0.75</v>
      </c>
      <c r="C10" s="148">
        <v>9</v>
      </c>
      <c r="D10" s="148">
        <v>6</v>
      </c>
      <c r="E10" s="148">
        <v>4.5</v>
      </c>
      <c r="F10" s="148">
        <v>3.6</v>
      </c>
      <c r="G10" s="148">
        <v>3</v>
      </c>
      <c r="H10" s="148">
        <v>2.571428571428572</v>
      </c>
      <c r="I10" s="149">
        <v>2.25</v>
      </c>
      <c r="J10" s="144"/>
      <c r="K10" s="135"/>
      <c r="L10" s="135"/>
      <c r="M10" s="152"/>
      <c r="N10" s="145" t="s">
        <v>35</v>
      </c>
      <c r="O10" s="154" t="e">
        <f>+O8*120/O7</f>
        <v>#DIV/0!</v>
      </c>
      <c r="P10" s="135"/>
    </row>
    <row r="11" spans="1:16" ht="12.75">
      <c r="A11" s="41"/>
      <c r="B11" s="151">
        <v>0.8</v>
      </c>
      <c r="C11" s="148">
        <v>9.6</v>
      </c>
      <c r="D11" s="148">
        <v>6.4</v>
      </c>
      <c r="E11" s="148">
        <v>4.8</v>
      </c>
      <c r="F11" s="148">
        <v>3.84</v>
      </c>
      <c r="G11" s="148">
        <v>3.2</v>
      </c>
      <c r="H11" s="148">
        <v>2.7428571428571438</v>
      </c>
      <c r="I11" s="149">
        <v>2.4</v>
      </c>
      <c r="J11" s="144"/>
      <c r="K11" s="135"/>
      <c r="L11" s="135"/>
      <c r="M11" s="135"/>
      <c r="N11" s="135"/>
      <c r="O11" s="135"/>
      <c r="P11" s="135"/>
    </row>
    <row r="12" spans="1:16" ht="12.75">
      <c r="A12" s="41"/>
      <c r="B12" s="151">
        <v>0.85</v>
      </c>
      <c r="C12" s="148">
        <v>10.2</v>
      </c>
      <c r="D12" s="148">
        <v>6.8</v>
      </c>
      <c r="E12" s="148">
        <v>5.1</v>
      </c>
      <c r="F12" s="148">
        <v>4.08</v>
      </c>
      <c r="G12" s="148">
        <v>3.4</v>
      </c>
      <c r="H12" s="148">
        <v>2.9142857142857155</v>
      </c>
      <c r="I12" s="149">
        <v>2.55</v>
      </c>
      <c r="J12" s="144"/>
      <c r="K12" s="135"/>
      <c r="L12" s="135"/>
      <c r="M12" s="135"/>
      <c r="N12" s="145" t="s">
        <v>36</v>
      </c>
      <c r="O12" s="146"/>
      <c r="P12" s="135"/>
    </row>
    <row r="13" spans="1:16" ht="12.75">
      <c r="A13" s="41"/>
      <c r="B13" s="151">
        <v>0.9</v>
      </c>
      <c r="C13" s="155"/>
      <c r="D13" s="148">
        <v>7.2</v>
      </c>
      <c r="E13" s="148">
        <v>5.4</v>
      </c>
      <c r="F13" s="148">
        <v>4.32</v>
      </c>
      <c r="G13" s="148">
        <v>3.6</v>
      </c>
      <c r="H13" s="148">
        <v>3.0857142857142867</v>
      </c>
      <c r="I13" s="149">
        <v>2.7</v>
      </c>
      <c r="J13" s="144"/>
      <c r="K13" s="135"/>
      <c r="L13" s="135"/>
      <c r="M13" s="135"/>
      <c r="N13" s="152" t="s">
        <v>33</v>
      </c>
      <c r="O13" s="172"/>
      <c r="P13" s="135"/>
    </row>
    <row r="14" spans="1:16" ht="12.75">
      <c r="A14" s="41"/>
      <c r="B14" s="151">
        <v>0.95</v>
      </c>
      <c r="C14" s="155"/>
      <c r="D14" s="148">
        <v>7.6</v>
      </c>
      <c r="E14" s="148">
        <v>5.7</v>
      </c>
      <c r="F14" s="148">
        <v>4.56</v>
      </c>
      <c r="G14" s="148">
        <v>3.8</v>
      </c>
      <c r="H14" s="148">
        <v>3.2571428571428584</v>
      </c>
      <c r="I14" s="149">
        <v>2.85</v>
      </c>
      <c r="J14" s="144"/>
      <c r="K14" s="135"/>
      <c r="L14" s="135"/>
      <c r="M14" s="135"/>
      <c r="N14" s="152" t="s">
        <v>37</v>
      </c>
      <c r="O14" s="174"/>
      <c r="P14" s="135"/>
    </row>
    <row r="15" spans="1:16" ht="12.75">
      <c r="A15" s="41"/>
      <c r="B15" s="151">
        <v>1</v>
      </c>
      <c r="C15" s="155"/>
      <c r="D15" s="148">
        <v>8</v>
      </c>
      <c r="E15" s="148">
        <v>6</v>
      </c>
      <c r="F15" s="148">
        <v>4.8</v>
      </c>
      <c r="G15" s="148">
        <v>4</v>
      </c>
      <c r="H15" s="148">
        <v>3.42857142857143</v>
      </c>
      <c r="I15" s="149">
        <v>3</v>
      </c>
      <c r="J15" s="144"/>
      <c r="K15" s="135"/>
      <c r="L15" s="135"/>
      <c r="M15" s="135"/>
      <c r="N15" s="145"/>
      <c r="O15" s="135"/>
      <c r="P15" s="135"/>
    </row>
    <row r="16" spans="1:16" ht="12.75">
      <c r="A16" s="41"/>
      <c r="B16" s="151">
        <v>1.05</v>
      </c>
      <c r="C16" s="155"/>
      <c r="D16" s="148">
        <v>8.4</v>
      </c>
      <c r="E16" s="148">
        <v>6.3</v>
      </c>
      <c r="F16" s="148">
        <v>5.04</v>
      </c>
      <c r="G16" s="148">
        <v>4.2</v>
      </c>
      <c r="H16" s="148">
        <v>3.6</v>
      </c>
      <c r="I16" s="149">
        <v>3.15</v>
      </c>
      <c r="J16" s="144"/>
      <c r="K16" s="135"/>
      <c r="L16" s="135"/>
      <c r="M16" s="152"/>
      <c r="N16" s="145" t="s">
        <v>38</v>
      </c>
      <c r="O16" s="154">
        <f>+O13*O14/120</f>
        <v>0</v>
      </c>
      <c r="P16" s="135"/>
    </row>
    <row r="17" spans="1:16" ht="12.75">
      <c r="A17" s="41"/>
      <c r="B17" s="151">
        <v>1.1</v>
      </c>
      <c r="C17" s="155"/>
      <c r="D17" s="148">
        <v>8.8</v>
      </c>
      <c r="E17" s="148">
        <v>6.6</v>
      </c>
      <c r="F17" s="148">
        <v>5.28</v>
      </c>
      <c r="G17" s="148">
        <v>4.4</v>
      </c>
      <c r="H17" s="148">
        <v>3.771428571428573</v>
      </c>
      <c r="I17" s="149">
        <v>3.3</v>
      </c>
      <c r="J17" s="144"/>
      <c r="K17" s="135"/>
      <c r="L17" s="135"/>
      <c r="M17" s="152"/>
      <c r="N17" s="152"/>
      <c r="O17" s="153"/>
      <c r="P17" s="135"/>
    </row>
    <row r="18" spans="1:16" ht="12.75">
      <c r="A18" s="41"/>
      <c r="B18" s="151">
        <v>1.15</v>
      </c>
      <c r="C18" s="155"/>
      <c r="D18" s="148">
        <v>9.2</v>
      </c>
      <c r="E18" s="148">
        <v>6.9</v>
      </c>
      <c r="F18" s="148">
        <v>5.52</v>
      </c>
      <c r="G18" s="148">
        <v>4.6</v>
      </c>
      <c r="H18" s="148">
        <v>3.9428571428571444</v>
      </c>
      <c r="I18" s="149">
        <v>3.45</v>
      </c>
      <c r="J18" s="144"/>
      <c r="K18" s="135"/>
      <c r="L18" s="135"/>
      <c r="M18" s="135"/>
      <c r="N18" s="145" t="s">
        <v>39</v>
      </c>
      <c r="O18" s="135"/>
      <c r="P18" s="135"/>
    </row>
    <row r="19" spans="1:16" ht="12.75">
      <c r="A19" s="41"/>
      <c r="B19" s="151">
        <v>1.2</v>
      </c>
      <c r="C19" s="155"/>
      <c r="D19" s="148">
        <v>9.6</v>
      </c>
      <c r="E19" s="148">
        <v>7.2</v>
      </c>
      <c r="F19" s="148">
        <v>5.76</v>
      </c>
      <c r="G19" s="148">
        <v>4.8</v>
      </c>
      <c r="H19" s="148">
        <v>4.1142857142857165</v>
      </c>
      <c r="I19" s="149">
        <v>3.6</v>
      </c>
      <c r="J19" s="144"/>
      <c r="K19" s="135"/>
      <c r="L19" s="135"/>
      <c r="M19" s="135"/>
      <c r="N19" s="152" t="s">
        <v>40</v>
      </c>
      <c r="O19" s="172"/>
      <c r="P19" s="135"/>
    </row>
    <row r="20" spans="1:16" ht="12.75">
      <c r="A20" s="41"/>
      <c r="B20" s="151">
        <v>1.25</v>
      </c>
      <c r="C20" s="155"/>
      <c r="D20" s="148">
        <v>10</v>
      </c>
      <c r="E20" s="148">
        <v>7.5</v>
      </c>
      <c r="F20" s="148">
        <v>6</v>
      </c>
      <c r="G20" s="148">
        <v>5</v>
      </c>
      <c r="H20" s="148">
        <v>4.285714285714288</v>
      </c>
      <c r="I20" s="149">
        <v>3.75</v>
      </c>
      <c r="J20" s="144"/>
      <c r="K20" s="135"/>
      <c r="L20" s="135"/>
      <c r="M20" s="135"/>
      <c r="N20" s="152" t="s">
        <v>37</v>
      </c>
      <c r="O20" s="174"/>
      <c r="P20" s="135"/>
    </row>
    <row r="21" spans="1:16" ht="12.75">
      <c r="A21" s="41"/>
      <c r="B21" s="151">
        <v>1.3</v>
      </c>
      <c r="C21" s="155"/>
      <c r="D21" s="155"/>
      <c r="E21" s="148">
        <v>7.8</v>
      </c>
      <c r="F21" s="148">
        <v>6.24</v>
      </c>
      <c r="G21" s="148">
        <v>5.2</v>
      </c>
      <c r="H21" s="148">
        <v>4.45714285714286</v>
      </c>
      <c r="I21" s="149">
        <v>3.9</v>
      </c>
      <c r="J21" s="144"/>
      <c r="K21" s="156"/>
      <c r="L21" s="156"/>
      <c r="M21" s="156"/>
      <c r="N21" s="135"/>
      <c r="O21" s="135"/>
      <c r="P21" s="135"/>
    </row>
    <row r="22" spans="1:16" ht="12.75">
      <c r="A22" s="41"/>
      <c r="B22" s="151">
        <v>1.35</v>
      </c>
      <c r="C22" s="155"/>
      <c r="D22" s="155"/>
      <c r="E22" s="148">
        <v>8.1</v>
      </c>
      <c r="F22" s="148">
        <v>6.48</v>
      </c>
      <c r="G22" s="148">
        <v>5.4</v>
      </c>
      <c r="H22" s="148">
        <v>4.628571428571431</v>
      </c>
      <c r="I22" s="149">
        <v>4.05</v>
      </c>
      <c r="J22" s="144"/>
      <c r="K22" s="156"/>
      <c r="L22" s="156"/>
      <c r="M22" s="156"/>
      <c r="N22" s="145" t="s">
        <v>41</v>
      </c>
      <c r="O22" s="154" t="e">
        <f>+O19*120/O20</f>
        <v>#DIV/0!</v>
      </c>
      <c r="P22" s="135"/>
    </row>
    <row r="23" spans="1:16" ht="12.75">
      <c r="A23" s="41"/>
      <c r="B23" s="151">
        <v>1.4</v>
      </c>
      <c r="C23" s="155"/>
      <c r="D23" s="155"/>
      <c r="E23" s="148">
        <v>8.4</v>
      </c>
      <c r="F23" s="148">
        <v>6.72</v>
      </c>
      <c r="G23" s="148">
        <v>5.6</v>
      </c>
      <c r="H23" s="148">
        <v>4.8</v>
      </c>
      <c r="I23" s="149">
        <v>4.2</v>
      </c>
      <c r="J23" s="144"/>
      <c r="K23" s="156"/>
      <c r="L23" s="135"/>
      <c r="M23" s="135"/>
      <c r="N23" s="135"/>
      <c r="O23" s="135"/>
      <c r="P23" s="135"/>
    </row>
    <row r="24" spans="1:16" ht="12.75">
      <c r="A24" s="41"/>
      <c r="B24" s="151">
        <v>1.45</v>
      </c>
      <c r="C24" s="155"/>
      <c r="D24" s="155"/>
      <c r="E24" s="148">
        <v>8.700000000000006</v>
      </c>
      <c r="F24" s="148">
        <v>6.96</v>
      </c>
      <c r="G24" s="148">
        <v>5.8</v>
      </c>
      <c r="H24" s="148">
        <v>4.971428571428575</v>
      </c>
      <c r="I24" s="149">
        <v>4.35</v>
      </c>
      <c r="J24" s="144"/>
      <c r="K24" s="156" t="s">
        <v>42</v>
      </c>
      <c r="L24" s="157"/>
      <c r="M24" s="135"/>
      <c r="N24" s="157"/>
      <c r="O24" s="135"/>
      <c r="P24" s="135"/>
    </row>
    <row r="25" spans="1:16" ht="12.75">
      <c r="A25" s="41"/>
      <c r="B25" s="151">
        <v>1.5</v>
      </c>
      <c r="C25" s="155"/>
      <c r="D25" s="155"/>
      <c r="E25" s="148">
        <v>9.000000000000005</v>
      </c>
      <c r="F25" s="148">
        <v>7.2</v>
      </c>
      <c r="G25" s="148">
        <v>6</v>
      </c>
      <c r="H25" s="148">
        <v>5.142857142857146</v>
      </c>
      <c r="I25" s="149">
        <v>4.5</v>
      </c>
      <c r="J25" s="144"/>
      <c r="K25" s="156" t="s">
        <v>43</v>
      </c>
      <c r="L25" s="135"/>
      <c r="M25" s="135"/>
      <c r="N25" s="158"/>
      <c r="O25" s="135"/>
      <c r="P25" s="135"/>
    </row>
    <row r="26" spans="1:16" ht="12.75">
      <c r="A26" s="41"/>
      <c r="B26" s="151">
        <v>1.55</v>
      </c>
      <c r="C26" s="155"/>
      <c r="D26" s="155"/>
      <c r="E26" s="148">
        <v>9.300000000000006</v>
      </c>
      <c r="F26" s="148">
        <v>7.44</v>
      </c>
      <c r="G26" s="148">
        <v>6.2</v>
      </c>
      <c r="H26" s="148">
        <v>5.314285714285718</v>
      </c>
      <c r="I26" s="149">
        <v>4.65</v>
      </c>
      <c r="J26" s="144"/>
      <c r="K26" s="135" t="s">
        <v>44</v>
      </c>
      <c r="L26" s="135"/>
      <c r="M26" s="135"/>
      <c r="N26" s="135"/>
      <c r="O26" s="135"/>
      <c r="P26" s="135"/>
    </row>
    <row r="27" spans="1:16" ht="12.75">
      <c r="A27" s="41"/>
      <c r="B27" s="151">
        <v>1.6</v>
      </c>
      <c r="C27" s="155"/>
      <c r="D27" s="155"/>
      <c r="E27" s="148">
        <v>9.6</v>
      </c>
      <c r="F27" s="148">
        <v>7.68</v>
      </c>
      <c r="G27" s="148">
        <v>6.4</v>
      </c>
      <c r="H27" s="148">
        <v>5.485714285714289</v>
      </c>
      <c r="I27" s="149">
        <v>4.8</v>
      </c>
      <c r="J27" s="144"/>
      <c r="K27" s="135" t="s">
        <v>7</v>
      </c>
      <c r="L27" s="159"/>
      <c r="M27" s="135" t="s">
        <v>45</v>
      </c>
      <c r="N27" s="159"/>
      <c r="O27" s="135" t="s">
        <v>46</v>
      </c>
      <c r="P27" s="135"/>
    </row>
    <row r="28" spans="1:16" ht="12.75">
      <c r="A28" s="41"/>
      <c r="B28" s="151">
        <v>1.65</v>
      </c>
      <c r="C28" s="155"/>
      <c r="D28" s="155"/>
      <c r="E28" s="148">
        <v>9.900000000000006</v>
      </c>
      <c r="F28" s="148">
        <v>7.92</v>
      </c>
      <c r="G28" s="148">
        <v>6.6</v>
      </c>
      <c r="H28" s="148">
        <v>5.65714285714286</v>
      </c>
      <c r="I28" s="149">
        <v>4.95</v>
      </c>
      <c r="J28" s="144"/>
      <c r="K28" s="135"/>
      <c r="L28" s="135"/>
      <c r="M28" s="135"/>
      <c r="N28" s="158"/>
      <c r="O28" s="135"/>
      <c r="P28" s="135"/>
    </row>
    <row r="29" spans="1:16" ht="12.75">
      <c r="A29" s="41"/>
      <c r="B29" s="151">
        <v>1.7</v>
      </c>
      <c r="C29" s="155"/>
      <c r="D29" s="155"/>
      <c r="E29" s="148">
        <v>10.2</v>
      </c>
      <c r="F29" s="148">
        <v>8.16</v>
      </c>
      <c r="G29" s="148">
        <v>6.8</v>
      </c>
      <c r="H29" s="148">
        <v>5.828571428571432</v>
      </c>
      <c r="I29" s="149">
        <v>5.1</v>
      </c>
      <c r="J29" s="144"/>
      <c r="K29" s="135" t="s">
        <v>47</v>
      </c>
      <c r="L29" s="135"/>
      <c r="M29" s="135"/>
      <c r="N29" s="158"/>
      <c r="O29" s="135"/>
      <c r="P29" s="135"/>
    </row>
    <row r="30" spans="1:16" ht="12.75">
      <c r="A30" s="41"/>
      <c r="B30" s="151">
        <v>1.75</v>
      </c>
      <c r="C30" s="155"/>
      <c r="D30" s="155"/>
      <c r="E30" s="155"/>
      <c r="F30" s="148">
        <v>8.400000000000006</v>
      </c>
      <c r="G30" s="148">
        <v>7</v>
      </c>
      <c r="H30" s="148">
        <v>6</v>
      </c>
      <c r="I30" s="149">
        <v>5.25</v>
      </c>
      <c r="J30" s="144"/>
      <c r="K30" s="135" t="s">
        <v>7</v>
      </c>
      <c r="L30" s="159"/>
      <c r="M30" s="135" t="s">
        <v>45</v>
      </c>
      <c r="N30" s="160" t="e">
        <f>SQRT(L30/L27)*N27</f>
        <v>#DIV/0!</v>
      </c>
      <c r="O30" s="135" t="s">
        <v>46</v>
      </c>
      <c r="P30" s="135"/>
    </row>
    <row r="31" spans="1:16" ht="12.75">
      <c r="A31" s="41"/>
      <c r="B31" s="151">
        <v>1.8</v>
      </c>
      <c r="C31" s="155"/>
      <c r="D31" s="155"/>
      <c r="E31" s="155"/>
      <c r="F31" s="148">
        <v>8.640000000000006</v>
      </c>
      <c r="G31" s="148">
        <v>7.2</v>
      </c>
      <c r="H31" s="148">
        <v>6.171428571428575</v>
      </c>
      <c r="I31" s="149">
        <v>5.4</v>
      </c>
      <c r="J31" s="144"/>
      <c r="K31" s="135"/>
      <c r="L31" s="135"/>
      <c r="M31" s="135"/>
      <c r="N31" s="135"/>
      <c r="O31" s="135"/>
      <c r="P31" s="135"/>
    </row>
    <row r="32" spans="1:16" ht="12.75">
      <c r="A32" s="41"/>
      <c r="B32" s="151">
        <v>1.85</v>
      </c>
      <c r="C32" s="155"/>
      <c r="D32" s="155"/>
      <c r="E32" s="155"/>
      <c r="F32" s="148">
        <v>8.880000000000006</v>
      </c>
      <c r="G32" s="148">
        <v>7.4</v>
      </c>
      <c r="H32" s="148">
        <v>6.342857142857147</v>
      </c>
      <c r="I32" s="149">
        <v>5.55</v>
      </c>
      <c r="J32" s="144"/>
      <c r="K32" s="135"/>
      <c r="L32" s="135"/>
      <c r="M32" s="135"/>
      <c r="N32" s="135"/>
      <c r="O32" s="135"/>
      <c r="P32" s="135"/>
    </row>
    <row r="33" spans="1:16" ht="12.75">
      <c r="A33" s="41"/>
      <c r="B33" s="151">
        <v>1.9</v>
      </c>
      <c r="C33" s="155"/>
      <c r="D33" s="155"/>
      <c r="E33" s="155"/>
      <c r="F33" s="148">
        <v>9.120000000000006</v>
      </c>
      <c r="G33" s="148">
        <v>7.6</v>
      </c>
      <c r="H33" s="148">
        <v>6.514285714285719</v>
      </c>
      <c r="I33" s="149">
        <v>5.7</v>
      </c>
      <c r="J33" s="144"/>
      <c r="K33" s="135" t="s">
        <v>44</v>
      </c>
      <c r="L33" s="161"/>
      <c r="M33" s="162"/>
      <c r="N33" s="163"/>
      <c r="O33" s="135"/>
      <c r="P33" s="135"/>
    </row>
    <row r="34" spans="1:16" ht="12.75">
      <c r="A34" s="41"/>
      <c r="B34" s="151">
        <v>1.95</v>
      </c>
      <c r="C34" s="155"/>
      <c r="D34" s="155"/>
      <c r="E34" s="155"/>
      <c r="F34" s="148">
        <v>9.360000000000007</v>
      </c>
      <c r="G34" s="148">
        <v>7.800000000000005</v>
      </c>
      <c r="H34" s="148">
        <v>6.6857142857142895</v>
      </c>
      <c r="I34" s="149">
        <v>5.85</v>
      </c>
      <c r="J34" s="144"/>
      <c r="K34" s="135" t="s">
        <v>7</v>
      </c>
      <c r="L34" s="159"/>
      <c r="M34" s="135" t="s">
        <v>45</v>
      </c>
      <c r="N34" s="159"/>
      <c r="O34" s="135" t="s">
        <v>46</v>
      </c>
      <c r="P34" s="135"/>
    </row>
    <row r="35" spans="1:16" ht="12.75">
      <c r="A35" s="41"/>
      <c r="B35" s="151">
        <v>2</v>
      </c>
      <c r="C35" s="155"/>
      <c r="D35" s="155"/>
      <c r="E35" s="155"/>
      <c r="F35" s="148">
        <v>9.600000000000007</v>
      </c>
      <c r="G35" s="148">
        <v>8.000000000000005</v>
      </c>
      <c r="H35" s="148">
        <v>6.857142857142862</v>
      </c>
      <c r="I35" s="149">
        <v>6</v>
      </c>
      <c r="J35" s="144"/>
      <c r="K35" s="135"/>
      <c r="L35" s="135"/>
      <c r="M35" s="135"/>
      <c r="N35" s="135"/>
      <c r="O35" s="135"/>
      <c r="P35" s="135"/>
    </row>
    <row r="36" spans="1:16" ht="12.75">
      <c r="A36" s="41"/>
      <c r="B36" s="151">
        <v>2.05</v>
      </c>
      <c r="C36" s="155"/>
      <c r="D36" s="155"/>
      <c r="E36" s="155"/>
      <c r="F36" s="148">
        <v>9.840000000000005</v>
      </c>
      <c r="G36" s="148">
        <v>8.2</v>
      </c>
      <c r="H36" s="148">
        <v>7.028571428571433</v>
      </c>
      <c r="I36" s="149">
        <v>6.15</v>
      </c>
      <c r="J36" s="144"/>
      <c r="K36" s="135" t="s">
        <v>48</v>
      </c>
      <c r="L36" s="135"/>
      <c r="M36" s="135"/>
      <c r="N36" s="135"/>
      <c r="O36" s="135"/>
      <c r="P36" s="135"/>
    </row>
    <row r="37" spans="1:16" ht="12.75">
      <c r="A37" s="41"/>
      <c r="B37" s="151">
        <v>2.1</v>
      </c>
      <c r="C37" s="155"/>
      <c r="D37" s="155"/>
      <c r="E37" s="155"/>
      <c r="F37" s="148">
        <v>10.08</v>
      </c>
      <c r="G37" s="148">
        <v>8.4</v>
      </c>
      <c r="H37" s="148">
        <v>7.2</v>
      </c>
      <c r="I37" s="149">
        <v>6.3</v>
      </c>
      <c r="J37" s="144"/>
      <c r="K37" s="152" t="s">
        <v>7</v>
      </c>
      <c r="L37" s="164"/>
      <c r="M37" s="135" t="s">
        <v>49</v>
      </c>
      <c r="N37" s="165" t="e">
        <f>(L37/N34)*(L37/N34)*L34</f>
        <v>#DIV/0!</v>
      </c>
      <c r="O37" s="135" t="s">
        <v>8</v>
      </c>
      <c r="P37" s="135"/>
    </row>
    <row r="38" spans="1:16" ht="12.75">
      <c r="A38" s="41"/>
      <c r="B38" s="151">
        <v>2.15</v>
      </c>
      <c r="C38" s="155"/>
      <c r="D38" s="155"/>
      <c r="E38" s="155"/>
      <c r="F38" s="155"/>
      <c r="G38" s="148">
        <v>8.6</v>
      </c>
      <c r="H38" s="148">
        <v>7.3714285714285745</v>
      </c>
      <c r="I38" s="149">
        <v>6.45</v>
      </c>
      <c r="J38" s="144"/>
      <c r="K38" s="135"/>
      <c r="L38" s="135"/>
      <c r="M38" s="135"/>
      <c r="N38" s="135"/>
      <c r="O38" s="135"/>
      <c r="P38" s="135"/>
    </row>
    <row r="39" spans="1:16" ht="12.75">
      <c r="A39" s="41"/>
      <c r="B39" s="151">
        <v>2.2</v>
      </c>
      <c r="C39" s="155"/>
      <c r="D39" s="155"/>
      <c r="E39" s="155"/>
      <c r="F39" s="155"/>
      <c r="G39" s="148">
        <v>8.8</v>
      </c>
      <c r="H39" s="148">
        <v>7.5428571428571445</v>
      </c>
      <c r="I39" s="149">
        <v>6.6</v>
      </c>
      <c r="J39" s="144"/>
      <c r="K39" s="135" t="s">
        <v>109</v>
      </c>
      <c r="L39" s="135"/>
      <c r="M39" s="135"/>
      <c r="N39" s="135"/>
      <c r="O39" s="135"/>
      <c r="P39" s="135"/>
    </row>
    <row r="40" spans="1:16" ht="12.75">
      <c r="A40" s="41"/>
      <c r="B40" s="151">
        <v>2.25</v>
      </c>
      <c r="C40" s="155"/>
      <c r="D40" s="155"/>
      <c r="E40" s="155"/>
      <c r="F40" s="155"/>
      <c r="G40" s="148">
        <v>9</v>
      </c>
      <c r="H40" s="148">
        <v>7.714285714285716</v>
      </c>
      <c r="I40" s="149">
        <v>6.75</v>
      </c>
      <c r="J40" s="144"/>
      <c r="K40" s="135" t="s">
        <v>108</v>
      </c>
      <c r="L40" s="135"/>
      <c r="M40" s="135"/>
      <c r="N40" s="135"/>
      <c r="O40" s="135"/>
      <c r="P40" s="135"/>
    </row>
    <row r="41" spans="1:16" ht="12.75">
      <c r="A41" s="41"/>
      <c r="B41" s="151">
        <v>2.3</v>
      </c>
      <c r="C41" s="155"/>
      <c r="D41" s="155"/>
      <c r="E41" s="155"/>
      <c r="F41" s="155"/>
      <c r="G41" s="148">
        <v>9.2</v>
      </c>
      <c r="H41" s="148">
        <v>7.885714285714287</v>
      </c>
      <c r="I41" s="149">
        <v>6.9</v>
      </c>
      <c r="J41" s="144"/>
      <c r="K41" s="135"/>
      <c r="L41" s="135"/>
      <c r="M41" s="135"/>
      <c r="N41" s="135"/>
      <c r="O41" s="135"/>
      <c r="P41" s="135"/>
    </row>
    <row r="42" spans="1:16" ht="12.75">
      <c r="A42" s="41"/>
      <c r="B42" s="151">
        <v>2.35</v>
      </c>
      <c r="C42" s="155"/>
      <c r="D42" s="155"/>
      <c r="E42" s="155"/>
      <c r="F42" s="155"/>
      <c r="G42" s="148">
        <v>9.4</v>
      </c>
      <c r="H42" s="148">
        <v>8.057142857142857</v>
      </c>
      <c r="I42" s="149">
        <v>7.05</v>
      </c>
      <c r="J42" s="144"/>
      <c r="K42" s="135"/>
      <c r="L42" s="135"/>
      <c r="M42" s="135"/>
      <c r="N42" s="135"/>
      <c r="O42" s="135"/>
      <c r="P42" s="135"/>
    </row>
    <row r="43" spans="1:16" ht="9.75" customHeight="1">
      <c r="A43" s="41"/>
      <c r="B43" s="151">
        <v>2.4</v>
      </c>
      <c r="C43" s="155"/>
      <c r="D43" s="155"/>
      <c r="E43" s="155"/>
      <c r="F43" s="155"/>
      <c r="G43" s="148">
        <v>9.6</v>
      </c>
      <c r="H43" s="148">
        <v>8.228571428571428</v>
      </c>
      <c r="I43" s="149">
        <v>7.2</v>
      </c>
      <c r="J43" s="144"/>
      <c r="K43" s="135"/>
      <c r="L43" s="135"/>
      <c r="M43" s="135"/>
      <c r="N43" s="135"/>
      <c r="O43" s="135"/>
      <c r="P43" s="135"/>
    </row>
    <row r="44" spans="1:10" ht="9.75" customHeight="1">
      <c r="A44" s="41"/>
      <c r="B44" s="151">
        <v>2.45</v>
      </c>
      <c r="C44" s="155"/>
      <c r="D44" s="155"/>
      <c r="E44" s="155"/>
      <c r="F44" s="155"/>
      <c r="G44" s="148">
        <v>9.8</v>
      </c>
      <c r="H44" s="148">
        <v>8.4</v>
      </c>
      <c r="I44" s="149">
        <v>7.35</v>
      </c>
      <c r="J44" s="31"/>
    </row>
    <row r="45" spans="1:10" ht="10.5" customHeight="1" thickBot="1">
      <c r="A45" s="43"/>
      <c r="B45" s="166">
        <v>2.5</v>
      </c>
      <c r="C45" s="167"/>
      <c r="D45" s="167"/>
      <c r="E45" s="167"/>
      <c r="F45" s="167"/>
      <c r="G45" s="168">
        <v>10</v>
      </c>
      <c r="H45" s="168">
        <v>8.57142857142857</v>
      </c>
      <c r="I45" s="169">
        <v>7.5</v>
      </c>
      <c r="J45" s="31"/>
    </row>
  </sheetData>
  <sheetProtection password="CF55" sheet="1" objects="1" scenarios="1"/>
  <printOptions/>
  <pageMargins left="0.7874015748031497" right="0.7874015748031497" top="0" bottom="0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7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6" width="9.140625" style="97" customWidth="1"/>
    <col min="17" max="17" width="14.421875" style="98" customWidth="1"/>
    <col min="18" max="16384" width="9.140625" style="97" customWidth="1"/>
  </cols>
  <sheetData>
    <row r="1" spans="1:17" s="105" customFormat="1" ht="18">
      <c r="A1" s="105" t="s">
        <v>90</v>
      </c>
      <c r="Q1" s="106"/>
    </row>
    <row r="4" ht="12.75">
      <c r="K4" s="113"/>
    </row>
    <row r="10" spans="11:12" ht="12.75">
      <c r="K10"/>
      <c r="L10"/>
    </row>
    <row r="11" spans="11:12" ht="12.75">
      <c r="K11"/>
      <c r="L11"/>
    </row>
    <row r="12" spans="11:12" ht="12.75">
      <c r="K12"/>
      <c r="L12"/>
    </row>
    <row r="13" spans="11:12" ht="12.75">
      <c r="K13"/>
      <c r="L13"/>
    </row>
    <row r="16" spans="11:24" ht="12.75">
      <c r="K16" s="82"/>
      <c r="L16" s="82"/>
      <c r="M16" s="82"/>
      <c r="N16" s="82"/>
      <c r="O16" s="82"/>
      <c r="P16" s="82"/>
      <c r="Q16" s="85"/>
      <c r="R16" s="82"/>
      <c r="S16" s="82"/>
      <c r="T16" s="82"/>
      <c r="U16" s="82"/>
      <c r="V16" s="82"/>
      <c r="W16" s="82"/>
      <c r="X16" s="82"/>
    </row>
    <row r="17" spans="11:24" ht="12.75">
      <c r="K17" s="82"/>
      <c r="L17" s="82"/>
      <c r="M17" s="82"/>
      <c r="N17" s="82"/>
      <c r="O17" s="82"/>
      <c r="P17" s="82"/>
      <c r="Q17" s="85"/>
      <c r="R17" s="82"/>
      <c r="S17" s="82"/>
      <c r="T17" s="82"/>
      <c r="U17" s="82"/>
      <c r="V17" s="82"/>
      <c r="W17" s="82"/>
      <c r="X17" s="82"/>
    </row>
    <row r="18" spans="11:24" ht="12.75">
      <c r="K18" s="82"/>
      <c r="L18" s="107"/>
      <c r="M18" s="107"/>
      <c r="N18" s="107"/>
      <c r="O18" s="107"/>
      <c r="P18" s="107"/>
      <c r="Q18" s="108"/>
      <c r="R18" s="107"/>
      <c r="S18" s="109"/>
      <c r="T18" s="107"/>
      <c r="U18" s="107"/>
      <c r="V18" s="107">
        <v>0</v>
      </c>
      <c r="W18" s="107" t="e">
        <f>+U20</f>
        <v>#DIV/0!</v>
      </c>
      <c r="X18" s="82"/>
    </row>
    <row r="19" spans="11:24" ht="12.75">
      <c r="K19" s="82"/>
      <c r="L19" s="107"/>
      <c r="M19" s="107"/>
      <c r="N19" s="107"/>
      <c r="O19" s="107"/>
      <c r="P19" s="107"/>
      <c r="Q19" s="108"/>
      <c r="R19" s="107"/>
      <c r="S19" s="109"/>
      <c r="T19" s="107"/>
      <c r="U19" s="107"/>
      <c r="V19" s="110">
        <f>+O23</f>
        <v>2500</v>
      </c>
      <c r="W19" s="107" t="e">
        <f>+W18</f>
        <v>#DIV/0!</v>
      </c>
      <c r="X19" s="82"/>
    </row>
    <row r="20" spans="11:24" ht="12.75">
      <c r="K20" s="82"/>
      <c r="L20" s="107"/>
      <c r="M20" s="107"/>
      <c r="N20" s="107"/>
      <c r="O20" s="107"/>
      <c r="P20" s="107"/>
      <c r="Q20" s="108"/>
      <c r="R20" s="107"/>
      <c r="S20" s="109"/>
      <c r="T20" s="111">
        <v>1500</v>
      </c>
      <c r="U20" s="111" t="e">
        <f>+'Automatisk kjørehast.diagram'!D47</f>
        <v>#DIV/0!</v>
      </c>
      <c r="V20" s="107"/>
      <c r="W20" s="107"/>
      <c r="X20" s="82"/>
    </row>
    <row r="21" spans="11:24" ht="12.75">
      <c r="K21" s="82"/>
      <c r="L21" s="107"/>
      <c r="M21" s="107"/>
      <c r="N21" s="107"/>
      <c r="O21" s="107"/>
      <c r="P21" s="107"/>
      <c r="Q21" s="108"/>
      <c r="R21" s="107"/>
      <c r="S21" s="109"/>
      <c r="T21" s="107"/>
      <c r="U21" s="107"/>
      <c r="V21" s="107"/>
      <c r="W21" s="107"/>
      <c r="X21" s="82"/>
    </row>
    <row r="22" spans="11:24" ht="12.75">
      <c r="K22" s="82"/>
      <c r="L22" s="107"/>
      <c r="M22" s="107">
        <f>+'START- OG HOVEDSIDE'!D17</f>
        <v>0</v>
      </c>
      <c r="N22" s="107"/>
      <c r="O22" s="110">
        <v>0</v>
      </c>
      <c r="P22" s="107">
        <v>0</v>
      </c>
      <c r="Q22" s="108"/>
      <c r="R22" s="107"/>
      <c r="S22" s="109">
        <v>0</v>
      </c>
      <c r="T22" s="109" t="e">
        <f>+R23*Q23</f>
        <v>#VALUE!</v>
      </c>
      <c r="U22" s="107"/>
      <c r="V22" s="110">
        <v>0</v>
      </c>
      <c r="W22" s="107" t="e">
        <f>+U20</f>
        <v>#DIV/0!</v>
      </c>
      <c r="X22" s="82"/>
    </row>
    <row r="23" spans="11:24" ht="12.75">
      <c r="K23" s="82"/>
      <c r="L23" s="107"/>
      <c r="M23" s="107">
        <f>+M22</f>
        <v>0</v>
      </c>
      <c r="N23" s="107" t="e">
        <f>+'START- OG HOVEDSIDE'!J17/'START- OG HOVEDSIDE'!I17</f>
        <v>#VALUE!</v>
      </c>
      <c r="O23" s="110">
        <v>2500</v>
      </c>
      <c r="P23" s="109" t="e">
        <f>+O23/N23</f>
        <v>#VALUE!</v>
      </c>
      <c r="Q23" s="108" t="e">
        <f>+P23/O23</f>
        <v>#VALUE!</v>
      </c>
      <c r="R23" s="107">
        <v>2000</v>
      </c>
      <c r="S23" s="109">
        <f>+R23</f>
        <v>2000</v>
      </c>
      <c r="T23" s="112" t="e">
        <f>+T22</f>
        <v>#VALUE!</v>
      </c>
      <c r="U23" s="107" t="e">
        <f>1/Q23</f>
        <v>#VALUE!</v>
      </c>
      <c r="V23" s="110" t="e">
        <f>+U$20*U23</f>
        <v>#DIV/0!</v>
      </c>
      <c r="W23" s="107" t="e">
        <f>+W22</f>
        <v>#DIV/0!</v>
      </c>
      <c r="X23" s="82"/>
    </row>
    <row r="24" spans="11:24" ht="12.75">
      <c r="K24" s="82"/>
      <c r="L24" s="107"/>
      <c r="M24" s="107"/>
      <c r="N24" s="107"/>
      <c r="O24" s="107"/>
      <c r="P24" s="107"/>
      <c r="Q24" s="108"/>
      <c r="R24" s="107"/>
      <c r="S24" s="109"/>
      <c r="T24" s="107"/>
      <c r="U24" s="107"/>
      <c r="V24" s="110"/>
      <c r="W24" s="107"/>
      <c r="X24" s="82"/>
    </row>
    <row r="25" spans="11:24" ht="12.75">
      <c r="K25" s="82"/>
      <c r="L25" s="107"/>
      <c r="M25" s="107"/>
      <c r="N25" s="107"/>
      <c r="O25" s="107"/>
      <c r="P25" s="107"/>
      <c r="Q25" s="108"/>
      <c r="R25" s="107"/>
      <c r="S25" s="109">
        <f>+R23</f>
        <v>2000</v>
      </c>
      <c r="T25" s="107">
        <v>0</v>
      </c>
      <c r="U25" s="107"/>
      <c r="V25" s="110" t="e">
        <f>+V23</f>
        <v>#DIV/0!</v>
      </c>
      <c r="W25" s="107">
        <f>+V22</f>
        <v>0</v>
      </c>
      <c r="X25" s="82"/>
    </row>
    <row r="26" spans="11:24" ht="12.75">
      <c r="K26" s="82"/>
      <c r="L26" s="107"/>
      <c r="M26" s="107"/>
      <c r="N26" s="107"/>
      <c r="O26" s="107"/>
      <c r="P26" s="107"/>
      <c r="Q26" s="108"/>
      <c r="R26" s="107"/>
      <c r="S26" s="109">
        <f>+S25</f>
        <v>2000</v>
      </c>
      <c r="T26" s="109" t="e">
        <f>+T23</f>
        <v>#VALUE!</v>
      </c>
      <c r="U26" s="107"/>
      <c r="V26" s="110" t="e">
        <f>+V25</f>
        <v>#DIV/0!</v>
      </c>
      <c r="W26" s="107" t="e">
        <f>+W23</f>
        <v>#DIV/0!</v>
      </c>
      <c r="X26" s="82"/>
    </row>
    <row r="27" spans="11:24" ht="12.75">
      <c r="K27" s="82"/>
      <c r="L27" s="107"/>
      <c r="M27" s="107"/>
      <c r="N27" s="107"/>
      <c r="O27" s="107"/>
      <c r="P27" s="107"/>
      <c r="Q27" s="108"/>
      <c r="R27" s="107"/>
      <c r="S27" s="109"/>
      <c r="T27" s="107"/>
      <c r="U27" s="107"/>
      <c r="V27" s="110"/>
      <c r="W27" s="107"/>
      <c r="X27" s="82"/>
    </row>
    <row r="28" spans="11:24" ht="12.75">
      <c r="K28" s="82"/>
      <c r="L28" s="107"/>
      <c r="M28" s="107">
        <f>+'START- OG HOVEDSIDE'!D18</f>
        <v>0</v>
      </c>
      <c r="N28" s="107"/>
      <c r="O28" s="107">
        <v>0</v>
      </c>
      <c r="P28" s="107">
        <v>0</v>
      </c>
      <c r="Q28" s="108"/>
      <c r="R28" s="107"/>
      <c r="S28" s="109">
        <v>0</v>
      </c>
      <c r="T28" s="109" t="e">
        <f>+R29*Q29</f>
        <v>#VALUE!</v>
      </c>
      <c r="U28" s="107"/>
      <c r="V28" s="110">
        <v>0</v>
      </c>
      <c r="W28" s="107" t="e">
        <f>+W26</f>
        <v>#DIV/0!</v>
      </c>
      <c r="X28" s="82"/>
    </row>
    <row r="29" spans="11:24" ht="12.75">
      <c r="K29" s="82"/>
      <c r="L29" s="107"/>
      <c r="M29" s="107">
        <f>+M28</f>
        <v>0</v>
      </c>
      <c r="N29" s="107" t="e">
        <f>+'START- OG HOVEDSIDE'!J18/'START- OG HOVEDSIDE'!I18</f>
        <v>#VALUE!</v>
      </c>
      <c r="O29" s="110">
        <f>+O23</f>
        <v>2500</v>
      </c>
      <c r="P29" s="109" t="e">
        <f>+O29/N29</f>
        <v>#VALUE!</v>
      </c>
      <c r="Q29" s="108" t="e">
        <f>+P29/O29</f>
        <v>#VALUE!</v>
      </c>
      <c r="R29" s="107">
        <v>2000</v>
      </c>
      <c r="S29" s="109">
        <f>+R29</f>
        <v>2000</v>
      </c>
      <c r="T29" s="109" t="e">
        <f>+T28</f>
        <v>#VALUE!</v>
      </c>
      <c r="U29" s="107" t="e">
        <f>1/Q29</f>
        <v>#VALUE!</v>
      </c>
      <c r="V29" s="110" t="e">
        <f>+U$20*U29</f>
        <v>#DIV/0!</v>
      </c>
      <c r="W29" s="107" t="e">
        <f>+W28</f>
        <v>#DIV/0!</v>
      </c>
      <c r="X29" s="82"/>
    </row>
    <row r="30" spans="11:24" ht="12.75">
      <c r="K30" s="82"/>
      <c r="L30" s="107"/>
      <c r="M30" s="107"/>
      <c r="N30" s="107"/>
      <c r="O30" s="107"/>
      <c r="P30" s="107"/>
      <c r="Q30" s="108"/>
      <c r="R30" s="107"/>
      <c r="S30" s="109"/>
      <c r="T30" s="107"/>
      <c r="U30" s="107"/>
      <c r="V30" s="110"/>
      <c r="W30" s="107"/>
      <c r="X30" s="82"/>
    </row>
    <row r="31" spans="11:24" ht="12.75">
      <c r="K31" s="82"/>
      <c r="L31" s="107"/>
      <c r="M31" s="107"/>
      <c r="N31" s="107"/>
      <c r="O31" s="107"/>
      <c r="P31" s="107"/>
      <c r="Q31" s="108"/>
      <c r="R31" s="107"/>
      <c r="S31" s="109">
        <f>+R29</f>
        <v>2000</v>
      </c>
      <c r="T31" s="107">
        <v>0</v>
      </c>
      <c r="U31" s="107"/>
      <c r="V31" s="110" t="e">
        <f>+V29</f>
        <v>#DIV/0!</v>
      </c>
      <c r="W31" s="107">
        <f>+V28</f>
        <v>0</v>
      </c>
      <c r="X31" s="82"/>
    </row>
    <row r="32" spans="11:24" ht="12.75">
      <c r="K32" s="82"/>
      <c r="L32" s="107"/>
      <c r="M32" s="107"/>
      <c r="N32" s="107"/>
      <c r="O32" s="107"/>
      <c r="P32" s="107"/>
      <c r="Q32" s="108"/>
      <c r="R32" s="107"/>
      <c r="S32" s="109">
        <f>+S31</f>
        <v>2000</v>
      </c>
      <c r="T32" s="109" t="e">
        <f>+T29</f>
        <v>#VALUE!</v>
      </c>
      <c r="U32" s="107"/>
      <c r="V32" s="110" t="e">
        <f>+V31</f>
        <v>#DIV/0!</v>
      </c>
      <c r="W32" s="107" t="e">
        <f>+W29</f>
        <v>#DIV/0!</v>
      </c>
      <c r="X32" s="82"/>
    </row>
    <row r="33" spans="11:24" ht="12.75">
      <c r="K33" s="82"/>
      <c r="L33" s="107"/>
      <c r="M33" s="107"/>
      <c r="N33" s="107"/>
      <c r="O33" s="107"/>
      <c r="P33" s="107"/>
      <c r="Q33" s="108"/>
      <c r="R33" s="107"/>
      <c r="S33" s="107"/>
      <c r="T33" s="107"/>
      <c r="U33" s="107"/>
      <c r="V33" s="110"/>
      <c r="W33" s="107"/>
      <c r="X33" s="82"/>
    </row>
    <row r="34" spans="11:24" ht="12.75">
      <c r="K34" s="82"/>
      <c r="L34" s="107"/>
      <c r="M34" s="107">
        <f>+'START- OG HOVEDSIDE'!D19</f>
        <v>0</v>
      </c>
      <c r="N34" s="107"/>
      <c r="O34" s="107">
        <v>0</v>
      </c>
      <c r="P34" s="107">
        <v>0</v>
      </c>
      <c r="Q34" s="108"/>
      <c r="R34" s="107"/>
      <c r="S34" s="109">
        <v>0</v>
      </c>
      <c r="T34" s="109" t="e">
        <f>+R35*Q35</f>
        <v>#VALUE!</v>
      </c>
      <c r="U34" s="107"/>
      <c r="V34" s="110">
        <v>0</v>
      </c>
      <c r="W34" s="107" t="e">
        <f>+W32</f>
        <v>#DIV/0!</v>
      </c>
      <c r="X34" s="82"/>
    </row>
    <row r="35" spans="11:24" ht="12.75">
      <c r="K35" s="82"/>
      <c r="L35" s="107"/>
      <c r="M35" s="107">
        <f>+M34</f>
        <v>0</v>
      </c>
      <c r="N35" s="107" t="e">
        <f>+'START- OG HOVEDSIDE'!J19/'START- OG HOVEDSIDE'!I19</f>
        <v>#VALUE!</v>
      </c>
      <c r="O35" s="110">
        <f>+O29</f>
        <v>2500</v>
      </c>
      <c r="P35" s="109" t="e">
        <f>+O35/N35</f>
        <v>#VALUE!</v>
      </c>
      <c r="Q35" s="108" t="e">
        <f>+P35/O35</f>
        <v>#VALUE!</v>
      </c>
      <c r="R35" s="107">
        <v>2000</v>
      </c>
      <c r="S35" s="109">
        <f>+R35</f>
        <v>2000</v>
      </c>
      <c r="T35" s="109" t="e">
        <f>+T34</f>
        <v>#VALUE!</v>
      </c>
      <c r="U35" s="107" t="e">
        <f>1/Q35</f>
        <v>#VALUE!</v>
      </c>
      <c r="V35" s="110" t="e">
        <f>+U$20*U35</f>
        <v>#DIV/0!</v>
      </c>
      <c r="W35" s="107" t="e">
        <f>+W34</f>
        <v>#DIV/0!</v>
      </c>
      <c r="X35" s="82"/>
    </row>
    <row r="36" spans="11:24" ht="12.75">
      <c r="K36" s="82"/>
      <c r="L36" s="107"/>
      <c r="M36" s="107"/>
      <c r="N36" s="107"/>
      <c r="O36" s="107"/>
      <c r="P36" s="107"/>
      <c r="Q36" s="108"/>
      <c r="R36" s="107"/>
      <c r="S36" s="109"/>
      <c r="T36" s="107"/>
      <c r="U36" s="107"/>
      <c r="V36" s="110"/>
      <c r="W36" s="107"/>
      <c r="X36" s="82"/>
    </row>
    <row r="37" spans="11:24" ht="12.75">
      <c r="K37" s="82"/>
      <c r="L37" s="107"/>
      <c r="M37" s="107"/>
      <c r="N37" s="107"/>
      <c r="O37" s="107"/>
      <c r="P37" s="107"/>
      <c r="Q37" s="108"/>
      <c r="R37" s="107"/>
      <c r="S37" s="109">
        <f>+R35</f>
        <v>2000</v>
      </c>
      <c r="T37" s="107">
        <v>0</v>
      </c>
      <c r="U37" s="107"/>
      <c r="V37" s="110" t="e">
        <f>+V35</f>
        <v>#DIV/0!</v>
      </c>
      <c r="W37" s="107">
        <f>+V34</f>
        <v>0</v>
      </c>
      <c r="X37" s="82"/>
    </row>
    <row r="38" spans="11:24" ht="12.75">
      <c r="K38" s="82"/>
      <c r="L38" s="107"/>
      <c r="M38" s="107"/>
      <c r="N38" s="107"/>
      <c r="O38" s="107"/>
      <c r="P38" s="107"/>
      <c r="Q38" s="108"/>
      <c r="R38" s="107"/>
      <c r="S38" s="109">
        <f>+S37</f>
        <v>2000</v>
      </c>
      <c r="T38" s="109" t="e">
        <f>+T35</f>
        <v>#VALUE!</v>
      </c>
      <c r="U38" s="107"/>
      <c r="V38" s="110" t="e">
        <f>+V37</f>
        <v>#DIV/0!</v>
      </c>
      <c r="W38" s="107" t="e">
        <f>+W35</f>
        <v>#DIV/0!</v>
      </c>
      <c r="X38" s="82"/>
    </row>
    <row r="39" spans="11:24" ht="12.75">
      <c r="K39" s="82"/>
      <c r="L39" s="82"/>
      <c r="M39" s="82"/>
      <c r="N39" s="82"/>
      <c r="O39" s="82"/>
      <c r="P39" s="82"/>
      <c r="Q39" s="85"/>
      <c r="R39" s="82"/>
      <c r="S39" s="82"/>
      <c r="T39" s="82"/>
      <c r="U39" s="82"/>
      <c r="V39" s="82"/>
      <c r="W39" s="82"/>
      <c r="X39" s="82"/>
    </row>
    <row r="40" spans="11:24" ht="12.75">
      <c r="K40" s="82"/>
      <c r="L40" s="82"/>
      <c r="M40" s="82"/>
      <c r="N40" s="84"/>
      <c r="O40" s="83"/>
      <c r="P40" s="82"/>
      <c r="Q40" s="85"/>
      <c r="R40" s="82"/>
      <c r="S40" s="82"/>
      <c r="T40" s="82"/>
      <c r="U40" s="82"/>
      <c r="V40" s="82"/>
      <c r="W40" s="82"/>
      <c r="X40" s="82"/>
    </row>
    <row r="41" spans="11:24" ht="12.75">
      <c r="K41" s="82"/>
      <c r="L41" s="82"/>
      <c r="M41" s="82"/>
      <c r="N41" s="82"/>
      <c r="O41" s="82"/>
      <c r="P41" s="82"/>
      <c r="Q41" s="85"/>
      <c r="R41" s="82"/>
      <c r="S41" s="82"/>
      <c r="T41" s="82"/>
      <c r="U41" s="82"/>
      <c r="V41" s="82"/>
      <c r="W41" s="82"/>
      <c r="X41" s="82"/>
    </row>
    <row r="42" spans="11:24" ht="12.75">
      <c r="K42" s="82"/>
      <c r="L42" s="82"/>
      <c r="M42" s="82"/>
      <c r="N42" s="82"/>
      <c r="O42" s="84"/>
      <c r="P42" s="83"/>
      <c r="Q42" s="85"/>
      <c r="R42" s="82"/>
      <c r="S42" s="82"/>
      <c r="T42" s="82"/>
      <c r="U42" s="82"/>
      <c r="V42" s="82"/>
      <c r="W42" s="82"/>
      <c r="X42" s="82"/>
    </row>
    <row r="47" spans="2:5" ht="12.75">
      <c r="B47" s="99" t="s">
        <v>86</v>
      </c>
      <c r="D47" s="100" t="e">
        <f>'START- OG HOVEDSIDE'!D10</f>
        <v>#DIV/0!</v>
      </c>
      <c r="E47" s="99" t="s">
        <v>60</v>
      </c>
    </row>
  </sheetData>
  <sheetProtection password="CF55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1" sqref="A1"/>
    </sheetView>
  </sheetViews>
  <sheetFormatPr defaultColWidth="11.421875" defaultRowHeight="12.75"/>
  <sheetData>
    <row r="1" spans="1:4" ht="12.75">
      <c r="A1" s="2" t="s">
        <v>26</v>
      </c>
      <c r="B1" s="2"/>
      <c r="C1" s="2"/>
      <c r="D1" s="2"/>
    </row>
    <row r="3" ht="12.75">
      <c r="A3" t="s">
        <v>27</v>
      </c>
    </row>
    <row r="5" ht="12.75">
      <c r="A5" t="s">
        <v>28</v>
      </c>
    </row>
    <row r="7" ht="12.75">
      <c r="A7" t="s">
        <v>29</v>
      </c>
    </row>
    <row r="8" ht="12.75">
      <c r="A8" t="s">
        <v>30</v>
      </c>
    </row>
    <row r="10" ht="12.75">
      <c r="A10" t="s">
        <v>99</v>
      </c>
    </row>
    <row r="11" spans="1:10" ht="12.75">
      <c r="A11" s="180"/>
      <c r="B11" s="180"/>
      <c r="C11" s="180"/>
      <c r="D11" s="180"/>
      <c r="E11" s="180"/>
      <c r="F11" s="180"/>
      <c r="G11" s="180"/>
      <c r="H11" s="180"/>
      <c r="I11" s="180"/>
      <c r="J11" s="180"/>
    </row>
    <row r="12" spans="1:10" ht="12.75">
      <c r="A12" s="180"/>
      <c r="B12" s="180"/>
      <c r="C12" s="180"/>
      <c r="D12" s="180"/>
      <c r="E12" s="180"/>
      <c r="F12" s="180"/>
      <c r="G12" s="180"/>
      <c r="H12" s="180"/>
      <c r="I12" s="180"/>
      <c r="J12" s="180"/>
    </row>
    <row r="13" spans="1:10" ht="12.75">
      <c r="A13" s="180"/>
      <c r="B13" s="180"/>
      <c r="C13" s="180"/>
      <c r="D13" s="180"/>
      <c r="E13" s="180"/>
      <c r="F13" s="180"/>
      <c r="G13" s="180"/>
      <c r="H13" s="180"/>
      <c r="I13" s="180"/>
      <c r="J13" s="180"/>
    </row>
    <row r="14" spans="1:10" ht="12.75">
      <c r="A14" s="180"/>
      <c r="B14" s="180"/>
      <c r="C14" s="180"/>
      <c r="D14" s="180"/>
      <c r="E14" s="180"/>
      <c r="F14" s="180"/>
      <c r="G14" s="180"/>
      <c r="H14" s="180"/>
      <c r="I14" s="180"/>
      <c r="J14" s="180"/>
    </row>
    <row r="15" spans="1:10" ht="12.75">
      <c r="A15" s="180"/>
      <c r="B15" s="180"/>
      <c r="C15" s="180"/>
      <c r="D15" s="180"/>
      <c r="E15" s="180"/>
      <c r="F15" s="180"/>
      <c r="G15" s="180"/>
      <c r="H15" s="180"/>
      <c r="I15" s="180"/>
      <c r="J15" s="180"/>
    </row>
    <row r="16" spans="1:10" ht="12.75">
      <c r="A16" s="180"/>
      <c r="B16" s="180"/>
      <c r="C16" s="180"/>
      <c r="D16" s="180"/>
      <c r="E16" s="180"/>
      <c r="F16" s="180"/>
      <c r="G16" s="180"/>
      <c r="H16" s="180"/>
      <c r="I16" s="180"/>
      <c r="J16" s="180"/>
    </row>
    <row r="17" spans="1:10" ht="12.75">
      <c r="A17" s="180"/>
      <c r="B17" s="180"/>
      <c r="C17" s="180"/>
      <c r="D17" s="180"/>
      <c r="E17" s="180"/>
      <c r="F17" s="180"/>
      <c r="G17" s="180"/>
      <c r="H17" s="180"/>
      <c r="I17" s="180"/>
      <c r="J17" s="180"/>
    </row>
    <row r="18" spans="1:10" ht="12.75">
      <c r="A18" s="180"/>
      <c r="B18" s="180"/>
      <c r="C18" s="180"/>
      <c r="D18" s="180"/>
      <c r="E18" s="180"/>
      <c r="F18" s="180"/>
      <c r="G18" s="180"/>
      <c r="H18" s="180"/>
      <c r="I18" s="180"/>
      <c r="J18" s="180"/>
    </row>
    <row r="19" spans="1:10" ht="12.75">
      <c r="A19" s="180"/>
      <c r="B19" s="180"/>
      <c r="C19" s="180"/>
      <c r="D19" s="180"/>
      <c r="E19" s="180"/>
      <c r="F19" s="180"/>
      <c r="G19" s="180"/>
      <c r="H19" s="180"/>
      <c r="I19" s="180"/>
      <c r="J19" s="180"/>
    </row>
    <row r="20" spans="1:10" ht="12.75">
      <c r="A20" s="180"/>
      <c r="B20" s="180"/>
      <c r="C20" s="180"/>
      <c r="D20" s="180"/>
      <c r="E20" s="180"/>
      <c r="F20" s="180"/>
      <c r="G20" s="180"/>
      <c r="H20" s="180"/>
      <c r="I20" s="180"/>
      <c r="J20" s="180"/>
    </row>
    <row r="21" spans="1:10" ht="12.75">
      <c r="A21" s="180"/>
      <c r="B21" s="180"/>
      <c r="C21" s="180"/>
      <c r="D21" s="180"/>
      <c r="E21" s="180"/>
      <c r="F21" s="180"/>
      <c r="G21" s="180"/>
      <c r="H21" s="180"/>
      <c r="I21" s="180"/>
      <c r="J21" s="180"/>
    </row>
    <row r="22" spans="1:10" ht="12.75">
      <c r="A22" s="180"/>
      <c r="B22" s="180"/>
      <c r="C22" s="180"/>
      <c r="D22" s="180"/>
      <c r="E22" s="180"/>
      <c r="F22" s="180"/>
      <c r="G22" s="180"/>
      <c r="H22" s="180"/>
      <c r="I22" s="180"/>
      <c r="J22" s="180"/>
    </row>
    <row r="23" spans="1:10" ht="12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</row>
    <row r="24" spans="1:10" ht="12.75">
      <c r="A24" s="180"/>
      <c r="B24" s="180"/>
      <c r="C24" s="180"/>
      <c r="D24" s="180"/>
      <c r="E24" s="180"/>
      <c r="F24" s="180"/>
      <c r="G24" s="180"/>
      <c r="H24" s="180"/>
      <c r="I24" s="180"/>
      <c r="J24" s="180"/>
    </row>
    <row r="25" spans="1:10" ht="12.75">
      <c r="A25" s="180"/>
      <c r="B25" s="180"/>
      <c r="C25" s="180"/>
      <c r="D25" s="180"/>
      <c r="E25" s="180"/>
      <c r="F25" s="180"/>
      <c r="G25" s="180"/>
      <c r="H25" s="180"/>
      <c r="I25" s="180"/>
      <c r="J25" s="180"/>
    </row>
    <row r="26" spans="1:10" ht="12.75">
      <c r="A26" s="180"/>
      <c r="B26" s="180"/>
      <c r="C26" s="180"/>
      <c r="D26" s="180"/>
      <c r="E26" s="180"/>
      <c r="F26" s="180"/>
      <c r="G26" s="180"/>
      <c r="H26" s="180"/>
      <c r="I26" s="180"/>
      <c r="J26" s="180"/>
    </row>
    <row r="27" spans="1:10" ht="12.75">
      <c r="A27" s="180"/>
      <c r="B27" s="180"/>
      <c r="C27" s="180"/>
      <c r="D27" s="180"/>
      <c r="E27" s="180"/>
      <c r="F27" s="180"/>
      <c r="G27" s="180"/>
      <c r="H27" s="180"/>
      <c r="I27" s="180"/>
      <c r="J27" s="180"/>
    </row>
    <row r="28" spans="1:10" ht="12.75">
      <c r="A28" s="180"/>
      <c r="B28" s="180"/>
      <c r="C28" s="180"/>
      <c r="D28" s="180"/>
      <c r="E28" s="180"/>
      <c r="F28" s="180"/>
      <c r="G28" s="180"/>
      <c r="H28" s="180"/>
      <c r="I28" s="180"/>
      <c r="J28" s="180"/>
    </row>
    <row r="29" spans="1:10" ht="12.75">
      <c r="A29" s="180"/>
      <c r="B29" s="180"/>
      <c r="C29" s="180"/>
      <c r="D29" s="180"/>
      <c r="E29" s="180"/>
      <c r="F29" s="180"/>
      <c r="G29" s="180"/>
      <c r="H29" s="180"/>
      <c r="I29" s="180"/>
      <c r="J29" s="180"/>
    </row>
    <row r="30" spans="1:10" ht="12.75">
      <c r="A30" s="180"/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ht="12.75">
      <c r="A31" s="180"/>
      <c r="B31" s="180"/>
      <c r="C31" s="180"/>
      <c r="D31" s="180"/>
      <c r="E31" s="180"/>
      <c r="F31" s="180"/>
      <c r="G31" s="180"/>
      <c r="H31" s="180"/>
      <c r="I31" s="180"/>
      <c r="J31" s="180"/>
    </row>
    <row r="32" spans="1:10" ht="12.75">
      <c r="A32" s="180"/>
      <c r="B32" s="180"/>
      <c r="C32" s="180"/>
      <c r="D32" s="180"/>
      <c r="E32" s="180"/>
      <c r="F32" s="180"/>
      <c r="G32" s="180"/>
      <c r="H32" s="180"/>
      <c r="I32" s="180"/>
      <c r="J32" s="180"/>
    </row>
    <row r="33" spans="1:10" ht="12.75">
      <c r="A33" s="180"/>
      <c r="B33" s="180"/>
      <c r="C33" s="180"/>
      <c r="D33" s="180"/>
      <c r="E33" s="180"/>
      <c r="F33" s="180"/>
      <c r="G33" s="180"/>
      <c r="H33" s="180"/>
      <c r="I33" s="180"/>
      <c r="J33" s="180"/>
    </row>
    <row r="34" spans="1:10" ht="12.75">
      <c r="A34" s="180"/>
      <c r="B34" s="180"/>
      <c r="C34" s="180"/>
      <c r="D34" s="180"/>
      <c r="E34" s="180"/>
      <c r="F34" s="180"/>
      <c r="G34" s="180"/>
      <c r="H34" s="180"/>
      <c r="I34" s="180"/>
      <c r="J34" s="180"/>
    </row>
    <row r="35" spans="1:10" ht="12.75">
      <c r="A35" s="180"/>
      <c r="B35" s="180"/>
      <c r="C35" s="180"/>
      <c r="D35" s="180"/>
      <c r="E35" s="180"/>
      <c r="F35" s="180"/>
      <c r="G35" s="180"/>
      <c r="H35" s="180"/>
      <c r="I35" s="180"/>
      <c r="J35" s="180"/>
    </row>
  </sheetData>
  <sheetProtection password="CF55" sheet="1" objects="1" scenarios="1"/>
  <mergeCells count="1">
    <mergeCell ref="A11:J3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Norges landbrukshøgskole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itfnb</dc:creator>
  <cp:keywords/>
  <dc:description/>
  <cp:lastModifiedBy>t-stresser1</cp:lastModifiedBy>
  <cp:lastPrinted>2004-08-31T11:27:03Z</cp:lastPrinted>
  <dcterms:created xsi:type="dcterms:W3CDTF">2003-05-12T09:01:05Z</dcterms:created>
  <dcterms:modified xsi:type="dcterms:W3CDTF">2007-03-06T14:16:03Z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278983706</vt:i4>
  </property>
  <property fmtid="{D5CDD505-2E9C-101B-9397-08002B2CF9AE}" pid="3" name="_EmailSubject">
    <vt:lpwstr>excel-sjekkliste.xls</vt:lpwstr>
  </property>
  <property fmtid="{D5CDD505-2E9C-101B-9397-08002B2CF9AE}" pid="4" name="_AuthorEmail">
    <vt:lpwstr>nils.bjugstad@nlh.no</vt:lpwstr>
  </property>
  <property fmtid="{D5CDD505-2E9C-101B-9397-08002B2CF9AE}" pid="5" name="_AuthorEmailDisplayName">
    <vt:lpwstr>Nils Bjugstad</vt:lpwstr>
  </property>
  <property fmtid="{D5CDD505-2E9C-101B-9397-08002B2CF9AE}" pid="6" name="_ReviewingToolsShownOnce">
    <vt:lpwstr/>
  </property>
</Properties>
</file>